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2075"/>
  </bookViews>
  <sheets>
    <sheet name="Калькулятор" sheetId="1" r:id="rId1"/>
    <sheet name="Таблица соединений" sheetId="4" r:id="rId2"/>
    <sheet name="Таблица элементов" sheetId="5" r:id="rId3"/>
    <sheet name="Единицы измерения" sheetId="6" r:id="rId4"/>
    <sheet name="Содержание ионов" sheetId="7" r:id="rId5"/>
  </sheets>
  <calcPr calcId="145621"/>
</workbook>
</file>

<file path=xl/calcChain.xml><?xml version="1.0" encoding="utf-8"?>
<calcChain xmlns="http://schemas.openxmlformats.org/spreadsheetml/2006/main">
  <c r="D11" i="4" l="1"/>
  <c r="D4" i="4" l="1"/>
  <c r="F11" i="4"/>
  <c r="D3" i="4"/>
  <c r="B14" i="1"/>
  <c r="F10" i="4" l="1"/>
  <c r="D12" i="4"/>
  <c r="F12" i="4" s="1"/>
  <c r="C23" i="1" s="1"/>
  <c r="D10" i="4"/>
  <c r="D2" i="4"/>
  <c r="D9" i="4" s="1"/>
  <c r="F9" i="4" s="1"/>
  <c r="D5" i="4"/>
  <c r="D8" i="4" l="1"/>
  <c r="F8" i="4" s="1"/>
  <c r="C13" i="1" s="1"/>
  <c r="C18" i="1"/>
  <c r="C19" i="1"/>
  <c r="D7" i="4"/>
  <c r="C14" i="1"/>
  <c r="C12" i="1"/>
  <c r="D6" i="4"/>
  <c r="F6" i="4" s="1"/>
  <c r="C6" i="1" s="1"/>
  <c r="F7" i="4"/>
  <c r="C7" i="1" s="1"/>
  <c r="F5" i="4"/>
  <c r="C5" i="1" s="1"/>
  <c r="C11" i="1" l="1"/>
</calcChain>
</file>

<file path=xl/sharedStrings.xml><?xml version="1.0" encoding="utf-8"?>
<sst xmlns="http://schemas.openxmlformats.org/spreadsheetml/2006/main" count="593" uniqueCount="571">
  <si>
    <t>CaCl2</t>
  </si>
  <si>
    <t>CaCl2 + 2H2O</t>
  </si>
  <si>
    <t>CaCl2 + 6H2O</t>
  </si>
  <si>
    <t>Объем аквариума, л</t>
  </si>
  <si>
    <t>Текущее значение, ppm</t>
  </si>
  <si>
    <t>Требуемое значение, ppm</t>
  </si>
  <si>
    <t>Ca</t>
  </si>
  <si>
    <t>Cl</t>
  </si>
  <si>
    <t>H</t>
  </si>
  <si>
    <t>O</t>
  </si>
  <si>
    <t>He</t>
  </si>
  <si>
    <t>№</t>
  </si>
  <si>
    <t>Название</t>
  </si>
  <si>
    <t>Символ</t>
  </si>
  <si>
    <t>Латинское название</t>
  </si>
  <si>
    <t>Водород</t>
  </si>
  <si>
    <t>Hydrogenium</t>
  </si>
  <si>
    <t>1, 1</t>
  </si>
  <si>
    <t>0,084 г/л</t>
  </si>
  <si>
    <t>Гелий</t>
  </si>
  <si>
    <t>Helium</t>
  </si>
  <si>
    <t>1, 18</t>
  </si>
  <si>
    <t>0,17 г/л</t>
  </si>
  <si>
    <t>-268,9</t>
  </si>
  <si>
    <t>Литий</t>
  </si>
  <si>
    <t>Li</t>
  </si>
  <si>
    <t>Lithium</t>
  </si>
  <si>
    <t>2, 1</t>
  </si>
  <si>
    <t>Бериллий</t>
  </si>
  <si>
    <t>Be</t>
  </si>
  <si>
    <t>Beryllium</t>
  </si>
  <si>
    <t>2, 2</t>
  </si>
  <si>
    <t>Бор</t>
  </si>
  <si>
    <t>B</t>
  </si>
  <si>
    <t>Borum</t>
  </si>
  <si>
    <t>2, 13</t>
  </si>
  <si>
    <t>Углерод</t>
  </si>
  <si>
    <t>C</t>
  </si>
  <si>
    <t>Carboneum</t>
  </si>
  <si>
    <t>2, 14</t>
  </si>
  <si>
    <t>Азот</t>
  </si>
  <si>
    <t>N</t>
  </si>
  <si>
    <t>Nitrogenium</t>
  </si>
  <si>
    <t>2, 15</t>
  </si>
  <si>
    <t>1,17 г/л</t>
  </si>
  <si>
    <t>Кислород</t>
  </si>
  <si>
    <t>Oxygenium</t>
  </si>
  <si>
    <t>2, 16</t>
  </si>
  <si>
    <t>1,33 г/л</t>
  </si>
  <si>
    <t>Фтор</t>
  </si>
  <si>
    <t>F</t>
  </si>
  <si>
    <t>Fluorum</t>
  </si>
  <si>
    <t>2, 17</t>
  </si>
  <si>
    <t>1,58 г/л</t>
  </si>
  <si>
    <t>Неон</t>
  </si>
  <si>
    <t>Ne</t>
  </si>
  <si>
    <t>Neon</t>
  </si>
  <si>
    <t>2, 18</t>
  </si>
  <si>
    <t>0,84 г/л</t>
  </si>
  <si>
    <t>Натрий</t>
  </si>
  <si>
    <t>Na</t>
  </si>
  <si>
    <t>Natrium</t>
  </si>
  <si>
    <t>3, 1</t>
  </si>
  <si>
    <t>Магний</t>
  </si>
  <si>
    <t>Mg</t>
  </si>
  <si>
    <t>Magnesium</t>
  </si>
  <si>
    <t>3, 2</t>
  </si>
  <si>
    <t>Алюминий</t>
  </si>
  <si>
    <t>Al</t>
  </si>
  <si>
    <t>Aluminium</t>
  </si>
  <si>
    <t>3, 13</t>
  </si>
  <si>
    <t>Кремний</t>
  </si>
  <si>
    <t>Si</t>
  </si>
  <si>
    <t>Silicium</t>
  </si>
  <si>
    <t>3, 14</t>
  </si>
  <si>
    <t>Фосфор</t>
  </si>
  <si>
    <t>P</t>
  </si>
  <si>
    <t>Phosphorus</t>
  </si>
  <si>
    <t>3, 15</t>
  </si>
  <si>
    <t>Сера</t>
  </si>
  <si>
    <t>S</t>
  </si>
  <si>
    <t>Sulfur, Sulphur</t>
  </si>
  <si>
    <t>3, 16</t>
  </si>
  <si>
    <t>Хлор</t>
  </si>
  <si>
    <t>Chlorum</t>
  </si>
  <si>
    <t>3, 17</t>
  </si>
  <si>
    <t>2,95 г/л</t>
  </si>
  <si>
    <t>Аргон</t>
  </si>
  <si>
    <t>Ar</t>
  </si>
  <si>
    <t>Argon</t>
  </si>
  <si>
    <t>3, 18</t>
  </si>
  <si>
    <t>1,66 г/л</t>
  </si>
  <si>
    <t>Калий</t>
  </si>
  <si>
    <t>K</t>
  </si>
  <si>
    <t>Kalium, Calium</t>
  </si>
  <si>
    <t>4, 1</t>
  </si>
  <si>
    <t>Кальций</t>
  </si>
  <si>
    <t>Calcium</t>
  </si>
  <si>
    <t>4, 2</t>
  </si>
  <si>
    <t>Скандий</t>
  </si>
  <si>
    <t>Sc</t>
  </si>
  <si>
    <t>Scandium</t>
  </si>
  <si>
    <t>4, 3</t>
  </si>
  <si>
    <t>Титан</t>
  </si>
  <si>
    <t>Ti</t>
  </si>
  <si>
    <t>Titanium</t>
  </si>
  <si>
    <t>4, 4</t>
  </si>
  <si>
    <t>Ванадий</t>
  </si>
  <si>
    <t>V</t>
  </si>
  <si>
    <t>Vanadium</t>
  </si>
  <si>
    <t>4, 5</t>
  </si>
  <si>
    <t>Хром</t>
  </si>
  <si>
    <t>Cr</t>
  </si>
  <si>
    <t>Chromium</t>
  </si>
  <si>
    <t>4, 6</t>
  </si>
  <si>
    <t>Марганец</t>
  </si>
  <si>
    <t>Mn</t>
  </si>
  <si>
    <t>Manganum,</t>
  </si>
  <si>
    <t>4, 7</t>
  </si>
  <si>
    <t>Железо</t>
  </si>
  <si>
    <t>Fe</t>
  </si>
  <si>
    <t>Ferrum</t>
  </si>
  <si>
    <t>4, 8</t>
  </si>
  <si>
    <t>Кобальт</t>
  </si>
  <si>
    <t>Co</t>
  </si>
  <si>
    <t>Cobaltum</t>
  </si>
  <si>
    <t>4, 9</t>
  </si>
  <si>
    <t>Никель</t>
  </si>
  <si>
    <t>Ni</t>
  </si>
  <si>
    <t>Niccolum</t>
  </si>
  <si>
    <t>4, 10</t>
  </si>
  <si>
    <t>Медь</t>
  </si>
  <si>
    <t>Cu</t>
  </si>
  <si>
    <t>Cuprum</t>
  </si>
  <si>
    <t>4, 11</t>
  </si>
  <si>
    <t>Цинк</t>
  </si>
  <si>
    <t>Zn</t>
  </si>
  <si>
    <t>Zincum</t>
  </si>
  <si>
    <t>4, 12</t>
  </si>
  <si>
    <t>Галлий</t>
  </si>
  <si>
    <t>Ga</t>
  </si>
  <si>
    <t>Gallium</t>
  </si>
  <si>
    <t>4, 13</t>
  </si>
  <si>
    <t>Германий</t>
  </si>
  <si>
    <t>Ge</t>
  </si>
  <si>
    <t>Germanium</t>
  </si>
  <si>
    <t>4, 14</t>
  </si>
  <si>
    <t>Мышьяк</t>
  </si>
  <si>
    <t>As</t>
  </si>
  <si>
    <t>Arsenicum</t>
  </si>
  <si>
    <t>4, 15</t>
  </si>
  <si>
    <t>Селен</t>
  </si>
  <si>
    <t>Se</t>
  </si>
  <si>
    <t>Selenium</t>
  </si>
  <si>
    <t>4, 16</t>
  </si>
  <si>
    <t>Бром</t>
  </si>
  <si>
    <t>Br</t>
  </si>
  <si>
    <t>Bromum</t>
  </si>
  <si>
    <t>4, 17</t>
  </si>
  <si>
    <t>Криптон</t>
  </si>
  <si>
    <t>Kr</t>
  </si>
  <si>
    <t>Krypton, Crypton</t>
  </si>
  <si>
    <t>4, 18</t>
  </si>
  <si>
    <t>3,48 г/л</t>
  </si>
  <si>
    <t>Рубидий</t>
  </si>
  <si>
    <t>Rb</t>
  </si>
  <si>
    <t>Rubidium</t>
  </si>
  <si>
    <t>5, 1</t>
  </si>
  <si>
    <t>Стронций</t>
  </si>
  <si>
    <t>Sr</t>
  </si>
  <si>
    <t>Strontium</t>
  </si>
  <si>
    <t>5, 2</t>
  </si>
  <si>
    <t>Иттрий</t>
  </si>
  <si>
    <t>Y</t>
  </si>
  <si>
    <t>Yttrium</t>
  </si>
  <si>
    <t>5, 3</t>
  </si>
  <si>
    <t>Цирконий</t>
  </si>
  <si>
    <t>Zr</t>
  </si>
  <si>
    <t>Zirconium</t>
  </si>
  <si>
    <t>5, 4</t>
  </si>
  <si>
    <t>Ниобий</t>
  </si>
  <si>
    <t>Nb</t>
  </si>
  <si>
    <t>Niobium</t>
  </si>
  <si>
    <t>5, 5</t>
  </si>
  <si>
    <t>Молибден</t>
  </si>
  <si>
    <t>Mo</t>
  </si>
  <si>
    <t>Molybdaenum</t>
  </si>
  <si>
    <t>5, 6</t>
  </si>
  <si>
    <t>Технеций</t>
  </si>
  <si>
    <t>Tc</t>
  </si>
  <si>
    <t>Technetium</t>
  </si>
  <si>
    <t>5, 7</t>
  </si>
  <si>
    <t>Рутений</t>
  </si>
  <si>
    <t>Ru</t>
  </si>
  <si>
    <t>Ruthenium</t>
  </si>
  <si>
    <t>5, 8</t>
  </si>
  <si>
    <t>Родий</t>
  </si>
  <si>
    <t>Rh</t>
  </si>
  <si>
    <t>Rhodium</t>
  </si>
  <si>
    <t>5, 9</t>
  </si>
  <si>
    <t>Палладий</t>
  </si>
  <si>
    <t>Pd</t>
  </si>
  <si>
    <t>Palladium</t>
  </si>
  <si>
    <t>5, 10</t>
  </si>
  <si>
    <t>Серебро</t>
  </si>
  <si>
    <t>Ag</t>
  </si>
  <si>
    <t>Argentum</t>
  </si>
  <si>
    <t>5, 11</t>
  </si>
  <si>
    <t>Кадмий</t>
  </si>
  <si>
    <t>Cd</t>
  </si>
  <si>
    <t>Cadmium</t>
  </si>
  <si>
    <t>5, 12</t>
  </si>
  <si>
    <t>Индий</t>
  </si>
  <si>
    <t>In</t>
  </si>
  <si>
    <t>Indium</t>
  </si>
  <si>
    <t>5, 13</t>
  </si>
  <si>
    <t>Олово</t>
  </si>
  <si>
    <t>Sn</t>
  </si>
  <si>
    <t>Stannum</t>
  </si>
  <si>
    <t>5, 14</t>
  </si>
  <si>
    <t>Сурьма</t>
  </si>
  <si>
    <t>Sb</t>
  </si>
  <si>
    <t>Stibium</t>
  </si>
  <si>
    <t>5, 15</t>
  </si>
  <si>
    <t>Теллур</t>
  </si>
  <si>
    <t>Te</t>
  </si>
  <si>
    <t>Tellurium</t>
  </si>
  <si>
    <t>5, 16</t>
  </si>
  <si>
    <t>Иод</t>
  </si>
  <si>
    <t>I</t>
  </si>
  <si>
    <t>Iodium, Jodium</t>
  </si>
  <si>
    <t>5, 17</t>
  </si>
  <si>
    <t>Ксенон</t>
  </si>
  <si>
    <t>Xe</t>
  </si>
  <si>
    <t>Xenon</t>
  </si>
  <si>
    <t>5, 18</t>
  </si>
  <si>
    <t>4,49 г/л</t>
  </si>
  <si>
    <t>Цезий</t>
  </si>
  <si>
    <t>Cs</t>
  </si>
  <si>
    <t>Caesium</t>
  </si>
  <si>
    <t>6, 1</t>
  </si>
  <si>
    <t>Барий</t>
  </si>
  <si>
    <t>Ba</t>
  </si>
  <si>
    <t>Barium</t>
  </si>
  <si>
    <t>6, 2</t>
  </si>
  <si>
    <t>Лантан</t>
  </si>
  <si>
    <t>La</t>
  </si>
  <si>
    <t>Lanthanum</t>
  </si>
  <si>
    <t>Церий</t>
  </si>
  <si>
    <t>Ce</t>
  </si>
  <si>
    <t>Cerium</t>
  </si>
  <si>
    <t>Празеодим</t>
  </si>
  <si>
    <t>Pr</t>
  </si>
  <si>
    <t>Praseodymium</t>
  </si>
  <si>
    <t>Неодим</t>
  </si>
  <si>
    <t>Nd</t>
  </si>
  <si>
    <t>Neodymium</t>
  </si>
  <si>
    <t>Прометий</t>
  </si>
  <si>
    <t>Pm</t>
  </si>
  <si>
    <t>Promethium</t>
  </si>
  <si>
    <t>Самарий</t>
  </si>
  <si>
    <t>Sm</t>
  </si>
  <si>
    <t>Samarium</t>
  </si>
  <si>
    <t>Европий</t>
  </si>
  <si>
    <t>Eu</t>
  </si>
  <si>
    <t>Europium</t>
  </si>
  <si>
    <t>Гадолиний</t>
  </si>
  <si>
    <t>Gd</t>
  </si>
  <si>
    <t>Gadolinium</t>
  </si>
  <si>
    <t>Тербий</t>
  </si>
  <si>
    <t>Tb</t>
  </si>
  <si>
    <t>Terbium</t>
  </si>
  <si>
    <t>Диспрозий</t>
  </si>
  <si>
    <t>Dy</t>
  </si>
  <si>
    <t>Dysprosium</t>
  </si>
  <si>
    <t>Гольмий</t>
  </si>
  <si>
    <t>Ho</t>
  </si>
  <si>
    <t>Holmium</t>
  </si>
  <si>
    <t>Эрбий</t>
  </si>
  <si>
    <t>Er</t>
  </si>
  <si>
    <t>Erbium</t>
  </si>
  <si>
    <t>Тулий</t>
  </si>
  <si>
    <t>Tm</t>
  </si>
  <si>
    <t>Thulium</t>
  </si>
  <si>
    <t>Иттербий</t>
  </si>
  <si>
    <t>Yb</t>
  </si>
  <si>
    <t>Ytterbium</t>
  </si>
  <si>
    <t>Лютеций</t>
  </si>
  <si>
    <t>Lu</t>
  </si>
  <si>
    <t>Lutetium</t>
  </si>
  <si>
    <t>6, 3</t>
  </si>
  <si>
    <t>Гафний</t>
  </si>
  <si>
    <t>Hf</t>
  </si>
  <si>
    <t>Hafnium</t>
  </si>
  <si>
    <t>6, 4</t>
  </si>
  <si>
    <t>Тантал</t>
  </si>
  <si>
    <t>Ta</t>
  </si>
  <si>
    <t>Tantalum</t>
  </si>
  <si>
    <t>6, 5</t>
  </si>
  <si>
    <t>Вольфрам</t>
  </si>
  <si>
    <t>W</t>
  </si>
  <si>
    <t>Wolframium</t>
  </si>
  <si>
    <t>6, 6</t>
  </si>
  <si>
    <t>Рений</t>
  </si>
  <si>
    <t>Re</t>
  </si>
  <si>
    <t>Rhenium</t>
  </si>
  <si>
    <t>6, 7</t>
  </si>
  <si>
    <t>Осмий</t>
  </si>
  <si>
    <t>Os</t>
  </si>
  <si>
    <t>Osmium</t>
  </si>
  <si>
    <t>6, 8</t>
  </si>
  <si>
    <t>Иридий</t>
  </si>
  <si>
    <t>Ir</t>
  </si>
  <si>
    <t>Iridium</t>
  </si>
  <si>
    <t>6, 9</t>
  </si>
  <si>
    <t>Платина</t>
  </si>
  <si>
    <t>Pt</t>
  </si>
  <si>
    <t>Platinum</t>
  </si>
  <si>
    <t>6, 10</t>
  </si>
  <si>
    <t>Золото</t>
  </si>
  <si>
    <t>Au</t>
  </si>
  <si>
    <t>Aurum</t>
  </si>
  <si>
    <t>6, 11</t>
  </si>
  <si>
    <t>Ртуть</t>
  </si>
  <si>
    <t>Hg</t>
  </si>
  <si>
    <t>Hydrargyrum</t>
  </si>
  <si>
    <t>6, 12</t>
  </si>
  <si>
    <t>Таллий</t>
  </si>
  <si>
    <t>Tl</t>
  </si>
  <si>
    <t>Thallium</t>
  </si>
  <si>
    <t>6, 13</t>
  </si>
  <si>
    <t>Свинец</t>
  </si>
  <si>
    <t>Pb</t>
  </si>
  <si>
    <t>Plumbum</t>
  </si>
  <si>
    <t>6, 14</t>
  </si>
  <si>
    <t>Висмут</t>
  </si>
  <si>
    <t>Bi</t>
  </si>
  <si>
    <t>Bismuthum</t>
  </si>
  <si>
    <t>6, 15</t>
  </si>
  <si>
    <t>Полоний</t>
  </si>
  <si>
    <t>Po</t>
  </si>
  <si>
    <t>Polonium</t>
  </si>
  <si>
    <t>6, 16</t>
  </si>
  <si>
    <t>Астат</t>
  </si>
  <si>
    <t>At</t>
  </si>
  <si>
    <t>Astatum</t>
  </si>
  <si>
    <t>6, 17</t>
  </si>
  <si>
    <t>Радон</t>
  </si>
  <si>
    <t>Rn</t>
  </si>
  <si>
    <t>Radon</t>
  </si>
  <si>
    <t>6, 18</t>
  </si>
  <si>
    <t>9,23 г/л</t>
  </si>
  <si>
    <t>Франций</t>
  </si>
  <si>
    <t>Fr</t>
  </si>
  <si>
    <t>Francium</t>
  </si>
  <si>
    <t>7, 1</t>
  </si>
  <si>
    <t>Радий</t>
  </si>
  <si>
    <t>Ra</t>
  </si>
  <si>
    <t>Radium</t>
  </si>
  <si>
    <t>7, 2</t>
  </si>
  <si>
    <t>Актиний</t>
  </si>
  <si>
    <t>Ac</t>
  </si>
  <si>
    <t>Actinium</t>
  </si>
  <si>
    <t>Торий</t>
  </si>
  <si>
    <t>Th</t>
  </si>
  <si>
    <t>Thorium</t>
  </si>
  <si>
    <t>Протактиний</t>
  </si>
  <si>
    <t>Pa</t>
  </si>
  <si>
    <t>Protactinium</t>
  </si>
  <si>
    <t>Уран</t>
  </si>
  <si>
    <t>U</t>
  </si>
  <si>
    <t>Uranium</t>
  </si>
  <si>
    <t>Нептуний</t>
  </si>
  <si>
    <t>Np</t>
  </si>
  <si>
    <t>Neptunium</t>
  </si>
  <si>
    <t>Плутоний</t>
  </si>
  <si>
    <t>Pu</t>
  </si>
  <si>
    <t>Plutonium</t>
  </si>
  <si>
    <t>Америций</t>
  </si>
  <si>
    <t>Am</t>
  </si>
  <si>
    <t>Americium</t>
  </si>
  <si>
    <t>Кюрий</t>
  </si>
  <si>
    <t>Cm</t>
  </si>
  <si>
    <t>Curium</t>
  </si>
  <si>
    <t>Берклий</t>
  </si>
  <si>
    <t>Bk</t>
  </si>
  <si>
    <t>Berkelium</t>
  </si>
  <si>
    <t>Калифорний</t>
  </si>
  <si>
    <t>Cf</t>
  </si>
  <si>
    <t>Californium</t>
  </si>
  <si>
    <t>Эйнштейний</t>
  </si>
  <si>
    <t>Es</t>
  </si>
  <si>
    <t>Einsteinium</t>
  </si>
  <si>
    <t>Фермий</t>
  </si>
  <si>
    <t>Fm</t>
  </si>
  <si>
    <t>Fermium</t>
  </si>
  <si>
    <t>Менделевий</t>
  </si>
  <si>
    <t>Md</t>
  </si>
  <si>
    <t>Mendelevium,</t>
  </si>
  <si>
    <t>Нобелий</t>
  </si>
  <si>
    <t>No</t>
  </si>
  <si>
    <t>Nobelium</t>
  </si>
  <si>
    <t>Лоуренсий</t>
  </si>
  <si>
    <t>Lr</t>
  </si>
  <si>
    <t>Lawrencium,</t>
  </si>
  <si>
    <t>7, 3</t>
  </si>
  <si>
    <t>Резерфордий</t>
  </si>
  <si>
    <t>Rf</t>
  </si>
  <si>
    <t>Rutherfordium</t>
  </si>
  <si>
    <t>7, 4</t>
  </si>
  <si>
    <t>Дубний</t>
  </si>
  <si>
    <t>Db</t>
  </si>
  <si>
    <t>Dubnium</t>
  </si>
  <si>
    <t>7, 5</t>
  </si>
  <si>
    <t>Сиборгий</t>
  </si>
  <si>
    <t>Sg</t>
  </si>
  <si>
    <t>Seaborgium</t>
  </si>
  <si>
    <t>7, 6</t>
  </si>
  <si>
    <t>Борий</t>
  </si>
  <si>
    <t>Bh</t>
  </si>
  <si>
    <t>Bohrium</t>
  </si>
  <si>
    <t>7, 7</t>
  </si>
  <si>
    <t>Хассий</t>
  </si>
  <si>
    <t>Hs</t>
  </si>
  <si>
    <t>Hassium</t>
  </si>
  <si>
    <t>7, 8</t>
  </si>
  <si>
    <t>Мейтнерий</t>
  </si>
  <si>
    <t>Mt</t>
  </si>
  <si>
    <t>Meitnerium</t>
  </si>
  <si>
    <t>7, 9</t>
  </si>
  <si>
    <t>Дармштадтий</t>
  </si>
  <si>
    <t>Ds</t>
  </si>
  <si>
    <t>Darmstadtium</t>
  </si>
  <si>
    <t>7, 10</t>
  </si>
  <si>
    <t>Рентгений</t>
  </si>
  <si>
    <t>Rg</t>
  </si>
  <si>
    <t>Roentgenium</t>
  </si>
  <si>
    <t>7, 11</t>
  </si>
  <si>
    <t>Коперниций</t>
  </si>
  <si>
    <t>Cn</t>
  </si>
  <si>
    <t>Copernicium</t>
  </si>
  <si>
    <t>7, 12</t>
  </si>
  <si>
    <t>Унунтрий</t>
  </si>
  <si>
    <t>Uut</t>
  </si>
  <si>
    <t>7, 13</t>
  </si>
  <si>
    <t>Флеровий</t>
  </si>
  <si>
    <t>Fl</t>
  </si>
  <si>
    <t>Flerovium</t>
  </si>
  <si>
    <t>7, 14</t>
  </si>
  <si>
    <t>Унунпентий</t>
  </si>
  <si>
    <t>Uup</t>
  </si>
  <si>
    <t>Ununpentium</t>
  </si>
  <si>
    <t>7, 15</t>
  </si>
  <si>
    <t>Ливерморий</t>
  </si>
  <si>
    <t>Lv</t>
  </si>
  <si>
    <t>Livermorium</t>
  </si>
  <si>
    <t>7, 16</t>
  </si>
  <si>
    <t>Унунсептий</t>
  </si>
  <si>
    <t>Uus</t>
  </si>
  <si>
    <t>Ununseptium</t>
  </si>
  <si>
    <t>7, 17</t>
  </si>
  <si>
    <t>Унуноктий</t>
  </si>
  <si>
    <t>Uuo</t>
  </si>
  <si>
    <t>Ununoctium</t>
  </si>
  <si>
    <t>7, 18</t>
  </si>
  <si>
    <t>Период, группа</t>
  </si>
  <si>
    <t>Атомная масса, г/моль</t>
  </si>
  <si>
    <t>Плотность при 20 С, г/см3</t>
  </si>
  <si>
    <t>Температура плавления, С</t>
  </si>
  <si>
    <t>Температура кипения, С</t>
  </si>
  <si>
    <t>Формула</t>
  </si>
  <si>
    <t>Молярный вес</t>
  </si>
  <si>
    <t>Активный элемент</t>
  </si>
  <si>
    <t>Доля активного элемента</t>
  </si>
  <si>
    <t>Хлорид кальция безводный</t>
  </si>
  <si>
    <t>Бытовое название</t>
  </si>
  <si>
    <t>Хлорид кальция двухводный</t>
  </si>
  <si>
    <t>Хлорид кальция шестиводный</t>
  </si>
  <si>
    <t>Вода</t>
  </si>
  <si>
    <t>H2O</t>
  </si>
  <si>
    <t>Хлорид магния шестиводный</t>
  </si>
  <si>
    <t>MgCl2 + 6H2O</t>
  </si>
  <si>
    <t>Сульфат магния семиводный</t>
  </si>
  <si>
    <t>MgSO4+7H2O</t>
  </si>
  <si>
    <t>CaCl2, гр</t>
  </si>
  <si>
    <t>CaCl2 + 2H2O, гр</t>
  </si>
  <si>
    <t>CaCl2 + 6H2O, гр</t>
  </si>
  <si>
    <t>MgCl2 + 6H2O, гр</t>
  </si>
  <si>
    <t>MgSO4 + 7H2O, гр</t>
  </si>
  <si>
    <t>Текущее значение, dKh</t>
  </si>
  <si>
    <t>Карбонатная жесткость (Kh)</t>
  </si>
  <si>
    <t>Требуемое значение, dKh</t>
  </si>
  <si>
    <t>Сода пищевая</t>
  </si>
  <si>
    <t>Гидрокарбонат натрия</t>
  </si>
  <si>
    <t>Сода стиральная</t>
  </si>
  <si>
    <t>NaHCO3</t>
  </si>
  <si>
    <t>HCO3</t>
  </si>
  <si>
    <t>NaHCO3, гр</t>
  </si>
  <si>
    <t>Хлорид калия</t>
  </si>
  <si>
    <t>KCl</t>
  </si>
  <si>
    <t>KCl, гр</t>
  </si>
  <si>
    <t>Наименование единиц</t>
  </si>
  <si>
    <t>Мг-экв/л</t>
  </si>
  <si>
    <t>Градус жесткости</t>
  </si>
  <si>
    <t>немецкий</t>
  </si>
  <si>
    <t>французский</t>
  </si>
  <si>
    <t>американский</t>
  </si>
  <si>
    <t>английский</t>
  </si>
  <si>
    <t>1 мг-экв/л</t>
  </si>
  <si>
    <t>2.804</t>
  </si>
  <si>
    <t>5.005</t>
  </si>
  <si>
    <t>50.045</t>
  </si>
  <si>
    <t>3.511</t>
  </si>
  <si>
    <t>1 немецкий градус dH</t>
  </si>
  <si>
    <t>0.3566</t>
  </si>
  <si>
    <t>1.785</t>
  </si>
  <si>
    <t>17.847</t>
  </si>
  <si>
    <t>1.253</t>
  </si>
  <si>
    <t>1 французский градус</t>
  </si>
  <si>
    <t>0.1998</t>
  </si>
  <si>
    <t>0.560</t>
  </si>
  <si>
    <t>0.702</t>
  </si>
  <si>
    <t>1 американский градус</t>
  </si>
  <si>
    <t>0.0200</t>
  </si>
  <si>
    <t>0.056</t>
  </si>
  <si>
    <t>0.100</t>
  </si>
  <si>
    <t>0.070</t>
  </si>
  <si>
    <t>1 английский градус</t>
  </si>
  <si>
    <t>0.2848</t>
  </si>
  <si>
    <t>0.799</t>
  </si>
  <si>
    <t>1.426</t>
  </si>
  <si>
    <t>14.253</t>
  </si>
  <si>
    <t>1 ppm (мг/л)</t>
  </si>
  <si>
    <t>Единица измерения жесткости</t>
  </si>
  <si>
    <t>Содержание какого вещества отражают</t>
  </si>
  <si>
    <t>Численное значение 1 единицы</t>
  </si>
  <si>
    <t>Эквивалентная масса ионов,  реально существующих в воде</t>
  </si>
  <si>
    <t>Для кальция</t>
  </si>
  <si>
    <t>Для магния</t>
  </si>
  <si>
    <t>CaO и MgO</t>
  </si>
  <si>
    <t>10 мг/л СаО</t>
  </si>
  <si>
    <t>7.19 мг/л MgO</t>
  </si>
  <si>
    <t>7.15 мг/л</t>
  </si>
  <si>
    <t>4.34 мг/л</t>
  </si>
  <si>
    <t>4.005</t>
  </si>
  <si>
    <t>2.429</t>
  </si>
  <si>
    <t>0.4005</t>
  </si>
  <si>
    <t>0.2429</t>
  </si>
  <si>
    <t>Английский градус (Clark)</t>
  </si>
  <si>
    <t>5.708</t>
  </si>
  <si>
    <t>3.463</t>
  </si>
  <si>
    <t>Na2CO3</t>
  </si>
  <si>
    <r>
      <t>Немецкий градус </t>
    </r>
    <r>
      <rPr>
        <b/>
        <sz val="10"/>
        <color rgb="FF111111"/>
        <rFont val="Arial"/>
        <family val="2"/>
        <charset val="204"/>
      </rPr>
      <t>dGH</t>
    </r>
  </si>
  <si>
    <r>
      <t>Французский градус </t>
    </r>
    <r>
      <rPr>
        <b/>
        <sz val="10"/>
        <color rgb="FF111111"/>
        <rFont val="Arial"/>
        <family val="2"/>
        <charset val="204"/>
      </rPr>
      <t>fh</t>
    </r>
  </si>
  <si>
    <r>
      <t>Американский градус </t>
    </r>
    <r>
      <rPr>
        <b/>
        <sz val="10"/>
        <color rgb="FF111111"/>
        <rFont val="Arial"/>
        <family val="2"/>
        <charset val="204"/>
      </rPr>
      <t>usH</t>
    </r>
  </si>
  <si>
    <r>
      <t>Са</t>
    </r>
    <r>
      <rPr>
        <b/>
        <vertAlign val="superscript"/>
        <sz val="10"/>
        <color rgb="FF111111"/>
        <rFont val="Arial"/>
        <family val="2"/>
        <charset val="204"/>
      </rPr>
      <t>2+</t>
    </r>
  </si>
  <si>
    <r>
      <t>Мg</t>
    </r>
    <r>
      <rPr>
        <b/>
        <vertAlign val="superscript"/>
        <sz val="10"/>
        <color rgb="FF111111"/>
        <rFont val="Arial"/>
        <family val="2"/>
        <charset val="204"/>
      </rPr>
      <t>2+</t>
    </r>
  </si>
  <si>
    <r>
      <t>Са</t>
    </r>
    <r>
      <rPr>
        <vertAlign val="superscript"/>
        <sz val="10"/>
        <color rgb="FF111111"/>
        <rFont val="Arial"/>
        <family val="2"/>
        <charset val="204"/>
      </rPr>
      <t>2+</t>
    </r>
    <r>
      <rPr>
        <sz val="10"/>
        <color rgb="FF111111"/>
        <rFont val="Arial"/>
        <family val="2"/>
        <charset val="204"/>
      </rPr>
      <t> и Мg</t>
    </r>
    <r>
      <rPr>
        <vertAlign val="superscript"/>
        <sz val="10"/>
        <color rgb="FF111111"/>
        <rFont val="Arial"/>
        <family val="2"/>
        <charset val="204"/>
      </rPr>
      <t>2+</t>
    </r>
  </si>
  <si>
    <r>
      <t>CaCO</t>
    </r>
    <r>
      <rPr>
        <vertAlign val="subscript"/>
        <sz val="10"/>
        <color rgb="FF111111"/>
        <rFont val="Arial"/>
        <family val="2"/>
        <charset val="204"/>
      </rPr>
      <t>3</t>
    </r>
  </si>
  <si>
    <r>
      <t>10 мг/л CaCO</t>
    </r>
    <r>
      <rPr>
        <vertAlign val="subscript"/>
        <sz val="10"/>
        <color rgb="FF111111"/>
        <rFont val="Arial"/>
        <family val="2"/>
        <charset val="204"/>
      </rPr>
      <t>3</t>
    </r>
  </si>
  <si>
    <r>
      <t>8.425 мг/л MgCO</t>
    </r>
    <r>
      <rPr>
        <vertAlign val="subscript"/>
        <sz val="10"/>
        <color rgb="FF111111"/>
        <rFont val="Arial"/>
        <family val="2"/>
        <charset val="204"/>
      </rPr>
      <t>3</t>
    </r>
  </si>
  <si>
    <r>
      <t>1 мг/л CaCO</t>
    </r>
    <r>
      <rPr>
        <vertAlign val="subscript"/>
        <sz val="10"/>
        <color rgb="FF111111"/>
        <rFont val="Arial"/>
        <family val="2"/>
        <charset val="204"/>
      </rPr>
      <t>3</t>
    </r>
  </si>
  <si>
    <r>
      <t>0.8425 мг/л MgCO</t>
    </r>
    <r>
      <rPr>
        <vertAlign val="subscript"/>
        <sz val="10"/>
        <color rgb="FF111111"/>
        <rFont val="Arial"/>
        <family val="2"/>
        <charset val="204"/>
      </rPr>
      <t>3</t>
    </r>
  </si>
  <si>
    <r>
      <t>14.254 мг/л CaCO</t>
    </r>
    <r>
      <rPr>
        <vertAlign val="subscript"/>
        <sz val="10"/>
        <color rgb="FF111111"/>
        <rFont val="Arial"/>
        <family val="2"/>
        <charset val="204"/>
      </rPr>
      <t>3</t>
    </r>
  </si>
  <si>
    <r>
      <t>12.008 мг/л MgCO</t>
    </r>
    <r>
      <rPr>
        <vertAlign val="subscript"/>
        <sz val="10"/>
        <color rgb="FF111111"/>
        <rFont val="Arial"/>
        <family val="2"/>
        <charset val="204"/>
      </rPr>
      <t>3</t>
    </r>
  </si>
  <si>
    <t>Бикарбонат натрия</t>
  </si>
  <si>
    <t>HCO3-</t>
  </si>
  <si>
    <t>Карбонат-ион</t>
  </si>
  <si>
    <t>Na2CO3, гр</t>
  </si>
  <si>
    <t>Гидроксил-ион</t>
  </si>
  <si>
    <t>ОН+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</si>
</sst>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1"/>
      <color rgb="FFFF0000"/>
      <name val="Calibri"/>
      <family val="2"/>
      <charset val="204"/>
      <scheme val="minor"/>
    </font>
    <font>
      <b/>
      <sz val="10"/>
      <color rgb="FF111111"/>
      <name val="Arial"/>
      <family val="2"/>
      <charset val="204"/>
    </font>
    <font>
      <sz val="10"/>
      <color rgb="FF111111"/>
      <name val="Arial"/>
      <family val="2"/>
      <charset val="204"/>
    </font>
    <font>
      <sz val="10"/>
      <color theme="1"/>
      <name val="Arial"/>
      <family val="2"/>
      <charset val="204"/>
    </font>
    <font>
      <b/>
      <vertAlign val="superscript"/>
      <sz val="10"/>
      <color rgb="FF111111"/>
      <name val="Arial"/>
      <family val="2"/>
      <charset val="204"/>
    </font>
    <font>
      <vertAlign val="superscript"/>
      <sz val="10"/>
      <color rgb="FF111111"/>
      <name val="Arial"/>
      <family val="2"/>
      <charset val="204"/>
    </font>
    <font>
      <vertAlign val="subscript"/>
      <sz val="10"/>
      <color rgb="FF111111"/>
      <name val="Arial"/>
      <family val="2"/>
      <charset val="204"/>
    </font>
  </fonts>
  <fills count="21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0FFA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6666"/>
        <bgColor indexed="64"/>
      </patternFill>
    </fill>
    <fill>
      <patternFill patternType="solid">
        <fgColor rgb="FFFFDEAD"/>
        <bgColor indexed="64"/>
      </patternFill>
    </fill>
    <fill>
      <patternFill patternType="solid">
        <fgColor rgb="FFCCCC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C0C0"/>
        <bgColor indexed="64"/>
      </patternFill>
    </fill>
    <fill>
      <patternFill patternType="solid">
        <fgColor rgb="FFFFBF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CFECE"/>
        <bgColor indexed="64"/>
      </patternFill>
    </fill>
    <fill>
      <patternFill patternType="solid">
        <fgColor rgb="FFECFEF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CFCFC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5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2" fillId="10" borderId="1" xfId="0" applyFont="1" applyFill="1" applyBorder="1" applyAlignment="1">
      <alignment horizontal="left" vertical="center" wrapText="1"/>
    </xf>
    <xf numFmtId="0" fontId="2" fillId="11" borderId="1" xfId="0" applyFont="1" applyFill="1" applyBorder="1" applyAlignment="1">
      <alignment horizontal="left" vertical="center" wrapText="1"/>
    </xf>
    <xf numFmtId="0" fontId="2" fillId="12" borderId="1" xfId="0" applyFont="1" applyFill="1" applyBorder="1" applyAlignment="1">
      <alignment horizontal="left" vertical="center" wrapText="1"/>
    </xf>
    <xf numFmtId="0" fontId="2" fillId="13" borderId="1" xfId="0" applyFont="1" applyFill="1" applyBorder="1" applyAlignment="1">
      <alignment horizontal="left" vertical="center" wrapText="1"/>
    </xf>
    <xf numFmtId="0" fontId="2" fillId="14" borderId="1" xfId="0" applyFont="1" applyFill="1" applyBorder="1" applyAlignment="1">
      <alignment horizontal="left" vertical="center" wrapText="1"/>
    </xf>
    <xf numFmtId="0" fontId="0" fillId="0" borderId="1" xfId="0" applyBorder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4" fontId="4" fillId="2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vertical="center" wrapText="1"/>
    </xf>
    <xf numFmtId="164" fontId="2" fillId="4" borderId="1" xfId="0" applyNumberFormat="1" applyFont="1" applyFill="1" applyBorder="1" applyAlignment="1">
      <alignment vertical="center" wrapText="1"/>
    </xf>
    <xf numFmtId="164" fontId="2" fillId="5" borderId="1" xfId="0" applyNumberFormat="1" applyFont="1" applyFill="1" applyBorder="1" applyAlignment="1">
      <alignment vertical="center" wrapText="1"/>
    </xf>
    <xf numFmtId="164" fontId="2" fillId="6" borderId="1" xfId="0" applyNumberFormat="1" applyFont="1" applyFill="1" applyBorder="1" applyAlignment="1">
      <alignment vertical="center" wrapText="1"/>
    </xf>
    <xf numFmtId="164" fontId="2" fillId="7" borderId="1" xfId="0" applyNumberFormat="1" applyFont="1" applyFill="1" applyBorder="1" applyAlignment="1">
      <alignment vertical="center" wrapText="1"/>
    </xf>
    <xf numFmtId="164" fontId="2" fillId="8" borderId="1" xfId="0" applyNumberFormat="1" applyFont="1" applyFill="1" applyBorder="1" applyAlignment="1">
      <alignment vertical="center" wrapText="1"/>
    </xf>
    <xf numFmtId="164" fontId="2" fillId="9" borderId="1" xfId="0" applyNumberFormat="1" applyFont="1" applyFill="1" applyBorder="1" applyAlignment="1">
      <alignment vertical="center" wrapText="1"/>
    </xf>
    <xf numFmtId="164" fontId="2" fillId="10" borderId="1" xfId="0" applyNumberFormat="1" applyFont="1" applyFill="1" applyBorder="1" applyAlignment="1">
      <alignment vertical="center" wrapText="1"/>
    </xf>
    <xf numFmtId="164" fontId="2" fillId="11" borderId="1" xfId="0" applyNumberFormat="1" applyFont="1" applyFill="1" applyBorder="1" applyAlignment="1">
      <alignment vertical="center" wrapText="1"/>
    </xf>
    <xf numFmtId="164" fontId="2" fillId="12" borderId="1" xfId="0" applyNumberFormat="1" applyFont="1" applyFill="1" applyBorder="1" applyAlignment="1">
      <alignment vertical="center" wrapText="1"/>
    </xf>
    <xf numFmtId="164" fontId="2" fillId="13" borderId="1" xfId="0" applyNumberFormat="1" applyFont="1" applyFill="1" applyBorder="1" applyAlignment="1">
      <alignment vertical="center" wrapText="1"/>
    </xf>
    <xf numFmtId="164" fontId="2" fillId="14" borderId="1" xfId="0" applyNumberFormat="1" applyFont="1" applyFill="1" applyBorder="1" applyAlignment="1">
      <alignment vertical="center" wrapText="1"/>
    </xf>
    <xf numFmtId="164" fontId="5" fillId="0" borderId="0" xfId="0" applyNumberFormat="1" applyFont="1"/>
    <xf numFmtId="0" fontId="2" fillId="3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2" fillId="7" borderId="1" xfId="0" applyFont="1" applyFill="1" applyBorder="1" applyAlignment="1">
      <alignment horizontal="right" vertical="center" wrapText="1"/>
    </xf>
    <xf numFmtId="0" fontId="2" fillId="8" borderId="1" xfId="0" applyFont="1" applyFill="1" applyBorder="1" applyAlignment="1">
      <alignment horizontal="right" vertical="center" wrapText="1"/>
    </xf>
    <xf numFmtId="0" fontId="2" fillId="9" borderId="1" xfId="0" applyFont="1" applyFill="1" applyBorder="1" applyAlignment="1">
      <alignment horizontal="right" vertical="center" wrapText="1"/>
    </xf>
    <xf numFmtId="0" fontId="2" fillId="10" borderId="1" xfId="0" applyFont="1" applyFill="1" applyBorder="1" applyAlignment="1">
      <alignment horizontal="right" vertical="center" wrapText="1"/>
    </xf>
    <xf numFmtId="0" fontId="2" fillId="11" borderId="1" xfId="0" applyFont="1" applyFill="1" applyBorder="1" applyAlignment="1">
      <alignment horizontal="right" vertical="center" wrapText="1"/>
    </xf>
    <xf numFmtId="0" fontId="2" fillId="12" borderId="1" xfId="0" applyFont="1" applyFill="1" applyBorder="1" applyAlignment="1">
      <alignment horizontal="right" vertical="center" wrapText="1"/>
    </xf>
    <xf numFmtId="0" fontId="2" fillId="13" borderId="1" xfId="0" applyFont="1" applyFill="1" applyBorder="1" applyAlignment="1">
      <alignment horizontal="right" vertical="center" wrapText="1"/>
    </xf>
    <xf numFmtId="0" fontId="2" fillId="14" borderId="1" xfId="0" applyFont="1" applyFill="1" applyBorder="1" applyAlignment="1">
      <alignment horizontal="right" vertical="center" wrapText="1"/>
    </xf>
    <xf numFmtId="0" fontId="5" fillId="0" borderId="0" xfId="0" applyFont="1" applyAlignment="1">
      <alignment horizontal="right"/>
    </xf>
    <xf numFmtId="2" fontId="4" fillId="2" borderId="1" xfId="1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5" borderId="1" xfId="0" applyNumberFormat="1" applyFont="1" applyFill="1" applyBorder="1" applyAlignment="1">
      <alignment horizontal="right" vertical="center" wrapText="1"/>
    </xf>
    <xf numFmtId="2" fontId="2" fillId="6" borderId="1" xfId="0" applyNumberFormat="1" applyFont="1" applyFill="1" applyBorder="1" applyAlignment="1">
      <alignment horizontal="right" vertical="center" wrapText="1"/>
    </xf>
    <xf numFmtId="2" fontId="2" fillId="7" borderId="1" xfId="0" applyNumberFormat="1" applyFont="1" applyFill="1" applyBorder="1" applyAlignment="1">
      <alignment horizontal="right" vertical="center" wrapText="1"/>
    </xf>
    <xf numFmtId="2" fontId="2" fillId="8" borderId="1" xfId="0" applyNumberFormat="1" applyFont="1" applyFill="1" applyBorder="1" applyAlignment="1">
      <alignment horizontal="right" vertical="center" wrapText="1"/>
    </xf>
    <xf numFmtId="2" fontId="2" fillId="9" borderId="1" xfId="0" applyNumberFormat="1" applyFont="1" applyFill="1" applyBorder="1" applyAlignment="1">
      <alignment horizontal="right" vertical="center" wrapText="1"/>
    </xf>
    <xf numFmtId="2" fontId="2" fillId="10" borderId="1" xfId="0" applyNumberFormat="1" applyFont="1" applyFill="1" applyBorder="1" applyAlignment="1">
      <alignment horizontal="right" vertical="center" wrapText="1"/>
    </xf>
    <xf numFmtId="2" fontId="2" fillId="11" borderId="1" xfId="0" applyNumberFormat="1" applyFont="1" applyFill="1" applyBorder="1" applyAlignment="1">
      <alignment horizontal="right" vertical="center" wrapText="1"/>
    </xf>
    <xf numFmtId="2" fontId="2" fillId="12" borderId="1" xfId="0" applyNumberFormat="1" applyFont="1" applyFill="1" applyBorder="1" applyAlignment="1">
      <alignment horizontal="right" vertical="center" wrapText="1"/>
    </xf>
    <xf numFmtId="2" fontId="2" fillId="13" borderId="1" xfId="0" applyNumberFormat="1" applyFont="1" applyFill="1" applyBorder="1" applyAlignment="1">
      <alignment horizontal="right" vertical="center" wrapText="1"/>
    </xf>
    <xf numFmtId="2" fontId="2" fillId="14" borderId="1" xfId="0" applyNumberFormat="1" applyFont="1" applyFill="1" applyBorder="1" applyAlignment="1">
      <alignment horizontal="right" vertical="center" wrapText="1"/>
    </xf>
    <xf numFmtId="2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16" borderId="1" xfId="0" applyFont="1" applyFill="1" applyBorder="1" applyAlignment="1">
      <alignment horizontal="center" vertical="center" wrapText="1"/>
    </xf>
    <xf numFmtId="164" fontId="1" fillId="16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/>
    <xf numFmtId="0" fontId="0" fillId="0" borderId="1" xfId="0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horizontal="right" vertical="center" wrapText="1"/>
    </xf>
    <xf numFmtId="0" fontId="0" fillId="18" borderId="1" xfId="0" applyFill="1" applyBorder="1" applyProtection="1">
      <protection locked="0"/>
    </xf>
    <xf numFmtId="0" fontId="1" fillId="18" borderId="1" xfId="0" applyFont="1" applyFill="1" applyBorder="1" applyProtection="1">
      <protection locked="0"/>
    </xf>
    <xf numFmtId="0" fontId="8" fillId="19" borderId="1" xfId="0" applyFont="1" applyFill="1" applyBorder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7" fillId="1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165" fontId="8" fillId="19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Border="1" applyAlignment="1">
      <alignment horizontal="center"/>
    </xf>
    <xf numFmtId="2" fontId="8" fillId="19" borderId="1" xfId="0" applyNumberFormat="1" applyFont="1" applyFill="1" applyBorder="1" applyAlignment="1">
      <alignment horizontal="center" vertical="top" wrapText="1"/>
    </xf>
    <xf numFmtId="0" fontId="1" fillId="20" borderId="1" xfId="0" applyFont="1" applyFill="1" applyBorder="1" applyAlignment="1"/>
    <xf numFmtId="2" fontId="0" fillId="20" borderId="1" xfId="0" applyNumberFormat="1" applyFill="1" applyBorder="1"/>
    <xf numFmtId="9" fontId="1" fillId="20" borderId="1" xfId="0" applyNumberFormat="1" applyFont="1" applyFill="1" applyBorder="1" applyAlignment="1"/>
    <xf numFmtId="9" fontId="1" fillId="18" borderId="1" xfId="0" applyNumberFormat="1" applyFont="1" applyFill="1" applyBorder="1" applyAlignment="1" applyProtection="1">
      <protection locked="0"/>
    </xf>
    <xf numFmtId="0" fontId="6" fillId="15" borderId="1" xfId="0" applyFont="1" applyFill="1" applyBorder="1" applyAlignment="1"/>
    <xf numFmtId="0" fontId="1" fillId="17" borderId="2" xfId="0" applyFont="1" applyFill="1" applyBorder="1" applyAlignment="1"/>
    <xf numFmtId="0" fontId="1" fillId="17" borderId="3" xfId="0" applyFont="1" applyFill="1" applyBorder="1" applyAlignment="1"/>
    <xf numFmtId="0" fontId="1" fillId="20" borderId="2" xfId="0" applyFont="1" applyFill="1" applyBorder="1" applyAlignment="1"/>
    <xf numFmtId="0" fontId="1" fillId="20" borderId="3" xfId="0" applyFont="1" applyFill="1" applyBorder="1" applyAlignment="1"/>
    <xf numFmtId="0" fontId="7" fillId="16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>
      <selection activeCell="J20" sqref="J20"/>
    </sheetView>
  </sheetViews>
  <sheetFormatPr defaultRowHeight="15" x14ac:dyDescent="0.25"/>
  <cols>
    <col min="1" max="1" width="16.85546875" bestFit="1" customWidth="1"/>
    <col min="2" max="2" width="9.42578125" customWidth="1"/>
  </cols>
  <sheetData>
    <row r="1" spans="1:3" x14ac:dyDescent="0.25">
      <c r="A1" s="110" t="s">
        <v>3</v>
      </c>
      <c r="B1" s="111"/>
      <c r="C1" s="96">
        <v>500</v>
      </c>
    </row>
    <row r="2" spans="1:3" x14ac:dyDescent="0.25">
      <c r="A2" s="109" t="s">
        <v>96</v>
      </c>
      <c r="B2" s="109"/>
      <c r="C2" s="109"/>
    </row>
    <row r="3" spans="1:3" x14ac:dyDescent="0.25">
      <c r="A3" s="112" t="s">
        <v>4</v>
      </c>
      <c r="B3" s="113"/>
      <c r="C3" s="95">
        <v>390</v>
      </c>
    </row>
    <row r="4" spans="1:3" x14ac:dyDescent="0.25">
      <c r="A4" s="112" t="s">
        <v>5</v>
      </c>
      <c r="B4" s="113"/>
      <c r="C4" s="95">
        <v>430</v>
      </c>
    </row>
    <row r="5" spans="1:3" x14ac:dyDescent="0.25">
      <c r="A5" s="112" t="s">
        <v>484</v>
      </c>
      <c r="B5" s="113"/>
      <c r="C5" s="106">
        <f>(C4-C3)*C$1/1000/'Таблица соединений'!F5</f>
        <v>55.384001197664553</v>
      </c>
    </row>
    <row r="6" spans="1:3" x14ac:dyDescent="0.25">
      <c r="A6" s="112" t="s">
        <v>485</v>
      </c>
      <c r="B6" s="113"/>
      <c r="C6" s="106">
        <f>(C4-C3)*C$1/1000/'Таблица соединений'!F6</f>
        <v>73.364219771445676</v>
      </c>
    </row>
    <row r="7" spans="1:3" x14ac:dyDescent="0.25">
      <c r="A7" s="112" t="s">
        <v>486</v>
      </c>
      <c r="B7" s="113"/>
      <c r="C7" s="106">
        <f>(C4-C3)*C$1/1000/'Таблица соединений'!F7</f>
        <v>109.32465691900794</v>
      </c>
    </row>
    <row r="8" spans="1:3" x14ac:dyDescent="0.25">
      <c r="A8" s="109" t="s">
        <v>63</v>
      </c>
      <c r="B8" s="109"/>
      <c r="C8" s="109"/>
    </row>
    <row r="9" spans="1:3" x14ac:dyDescent="0.25">
      <c r="A9" s="112" t="s">
        <v>4</v>
      </c>
      <c r="B9" s="113"/>
      <c r="C9" s="95">
        <v>1200</v>
      </c>
    </row>
    <row r="10" spans="1:3" x14ac:dyDescent="0.25">
      <c r="A10" s="112" t="s">
        <v>5</v>
      </c>
      <c r="B10" s="113"/>
      <c r="C10" s="95">
        <v>1300</v>
      </c>
    </row>
    <row r="11" spans="1:3" x14ac:dyDescent="0.25">
      <c r="A11" s="112" t="s">
        <v>487</v>
      </c>
      <c r="B11" s="113"/>
      <c r="C11" s="106">
        <f>(C10-C9)*C$1/1000/'Таблица соединений'!F8</f>
        <v>418.23221559349929</v>
      </c>
    </row>
    <row r="12" spans="1:3" x14ac:dyDescent="0.25">
      <c r="A12" s="112" t="s">
        <v>488</v>
      </c>
      <c r="B12" s="113"/>
      <c r="C12" s="106">
        <f>(C10-C9)*C$1/1000/'Таблица соединений'!F9</f>
        <v>572.87257765891798</v>
      </c>
    </row>
    <row r="13" spans="1:3" x14ac:dyDescent="0.25">
      <c r="A13" s="105" t="s">
        <v>487</v>
      </c>
      <c r="B13" s="108">
        <v>0.9</v>
      </c>
      <c r="C13" s="106">
        <f>(C10-C9)*C1/1000*B13/'Таблица соединений'!F8</f>
        <v>376.40899403414937</v>
      </c>
    </row>
    <row r="14" spans="1:3" x14ac:dyDescent="0.25">
      <c r="A14" s="105" t="s">
        <v>488</v>
      </c>
      <c r="B14" s="107">
        <f>1-B13</f>
        <v>9.9999999999999978E-2</v>
      </c>
      <c r="C14" s="106">
        <f>(C10-C9)*C1/1000*B14/'Таблица соединений'!F9</f>
        <v>57.287257765891788</v>
      </c>
    </row>
    <row r="15" spans="1:3" x14ac:dyDescent="0.25">
      <c r="A15" s="109" t="s">
        <v>490</v>
      </c>
      <c r="B15" s="109"/>
      <c r="C15" s="109"/>
    </row>
    <row r="16" spans="1:3" x14ac:dyDescent="0.25">
      <c r="A16" s="112" t="s">
        <v>489</v>
      </c>
      <c r="B16" s="113"/>
      <c r="C16" s="95">
        <v>6</v>
      </c>
    </row>
    <row r="17" spans="1:3" x14ac:dyDescent="0.25">
      <c r="A17" s="112" t="s">
        <v>491</v>
      </c>
      <c r="B17" s="113"/>
      <c r="C17" s="95">
        <v>8</v>
      </c>
    </row>
    <row r="18" spans="1:3" x14ac:dyDescent="0.25">
      <c r="A18" s="112" t="s">
        <v>497</v>
      </c>
      <c r="B18" s="113"/>
      <c r="C18" s="106">
        <f>(C17-C16)*22*C1/1000/'Таблица соединений'!F10</f>
        <v>30.289103863130247</v>
      </c>
    </row>
    <row r="19" spans="1:3" x14ac:dyDescent="0.25">
      <c r="A19" s="112" t="s">
        <v>568</v>
      </c>
      <c r="B19" s="113"/>
      <c r="C19" s="106">
        <f>(C17-C16)*22*C1/1000/'Таблица соединений'!F11</f>
        <v>19.107394354738791</v>
      </c>
    </row>
    <row r="20" spans="1:3" x14ac:dyDescent="0.25">
      <c r="A20" s="109" t="s">
        <v>92</v>
      </c>
      <c r="B20" s="109"/>
      <c r="C20" s="109"/>
    </row>
    <row r="21" spans="1:3" x14ac:dyDescent="0.25">
      <c r="A21" s="112" t="s">
        <v>4</v>
      </c>
      <c r="B21" s="113"/>
      <c r="C21" s="95">
        <v>300</v>
      </c>
    </row>
    <row r="22" spans="1:3" x14ac:dyDescent="0.25">
      <c r="A22" s="112" t="s">
        <v>5</v>
      </c>
      <c r="B22" s="113"/>
      <c r="C22" s="95">
        <v>390</v>
      </c>
    </row>
    <row r="23" spans="1:3" x14ac:dyDescent="0.25">
      <c r="A23" s="112" t="s">
        <v>500</v>
      </c>
      <c r="B23" s="113"/>
      <c r="C23" s="106">
        <f>(C22-C21)*C1/1000/'Таблица соединений'!F12</f>
        <v>85.80445952893092</v>
      </c>
    </row>
  </sheetData>
  <sheetProtection password="CC3D" sheet="1" objects="1" scenarios="1"/>
  <mergeCells count="21">
    <mergeCell ref="A22:B22"/>
    <mergeCell ref="A23:B23"/>
    <mergeCell ref="A16:B16"/>
    <mergeCell ref="A17:B17"/>
    <mergeCell ref="A18:B18"/>
    <mergeCell ref="A19:B19"/>
    <mergeCell ref="A21:B21"/>
    <mergeCell ref="A2:C2"/>
    <mergeCell ref="A8:C8"/>
    <mergeCell ref="A15:C15"/>
    <mergeCell ref="A20:C20"/>
    <mergeCell ref="A1:B1"/>
    <mergeCell ref="A3:B3"/>
    <mergeCell ref="A4:B4"/>
    <mergeCell ref="A5:B5"/>
    <mergeCell ref="A6:B6"/>
    <mergeCell ref="A7:B7"/>
    <mergeCell ref="A9:B9"/>
    <mergeCell ref="A10:B10"/>
    <mergeCell ref="A11:B11"/>
    <mergeCell ref="A12:B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I26" sqref="I26"/>
    </sheetView>
  </sheetViews>
  <sheetFormatPr defaultRowHeight="15" x14ac:dyDescent="0.25"/>
  <cols>
    <col min="1" max="1" width="29.28515625" bestFit="1" customWidth="1"/>
    <col min="2" max="2" width="18.140625" bestFit="1" customWidth="1"/>
    <col min="3" max="3" width="13.140625" bestFit="1" customWidth="1"/>
    <col min="4" max="4" width="11.140625" style="1" bestFit="1" customWidth="1"/>
    <col min="5" max="5" width="10.140625" style="2" bestFit="1" customWidth="1"/>
    <col min="6" max="6" width="15.42578125" style="1" bestFit="1" customWidth="1"/>
  </cols>
  <sheetData>
    <row r="1" spans="1:6" s="85" customFormat="1" ht="30" x14ac:dyDescent="0.25">
      <c r="A1" s="87" t="s">
        <v>12</v>
      </c>
      <c r="B1" s="87" t="s">
        <v>475</v>
      </c>
      <c r="C1" s="87" t="s">
        <v>470</v>
      </c>
      <c r="D1" s="88" t="s">
        <v>471</v>
      </c>
      <c r="E1" s="87" t="s">
        <v>472</v>
      </c>
      <c r="F1" s="88" t="s">
        <v>473</v>
      </c>
    </row>
    <row r="2" spans="1:6" s="92" customFormat="1" x14ac:dyDescent="0.25">
      <c r="A2" s="93" t="s">
        <v>478</v>
      </c>
      <c r="B2" s="90"/>
      <c r="C2" s="93" t="s">
        <v>479</v>
      </c>
      <c r="D2" s="94">
        <f>'Таблица элементов'!F2*2+'Таблица элементов'!F9</f>
        <v>18.015280000000001</v>
      </c>
      <c r="E2" s="90"/>
      <c r="F2" s="91"/>
    </row>
    <row r="3" spans="1:6" s="92" customFormat="1" x14ac:dyDescent="0.25">
      <c r="A3" s="93" t="s">
        <v>567</v>
      </c>
      <c r="B3" s="90"/>
      <c r="C3" s="93" t="s">
        <v>566</v>
      </c>
      <c r="D3" s="94">
        <f>'Таблица элементов'!F2+'Таблица элементов'!F7+'Таблица элементов'!F9*3</f>
        <v>61.016839999999995</v>
      </c>
      <c r="E3" s="90"/>
      <c r="F3" s="91"/>
    </row>
    <row r="4" spans="1:6" s="92" customFormat="1" x14ac:dyDescent="0.25">
      <c r="A4" s="93" t="s">
        <v>569</v>
      </c>
      <c r="B4" s="90"/>
      <c r="C4" s="93" t="s">
        <v>570</v>
      </c>
      <c r="D4" s="94">
        <f>'Таблица элементов'!F9+'Таблица элементов'!F2</f>
        <v>17.007339999999999</v>
      </c>
      <c r="E4" s="90"/>
      <c r="F4" s="91"/>
    </row>
    <row r="5" spans="1:6" x14ac:dyDescent="0.25">
      <c r="A5" s="40" t="s">
        <v>474</v>
      </c>
      <c r="B5" s="40"/>
      <c r="C5" s="40" t="s">
        <v>0</v>
      </c>
      <c r="D5" s="89">
        <f>'Таблица элементов'!F21+'Таблица элементов'!F18*2</f>
        <v>110.98400000000001</v>
      </c>
      <c r="E5" s="86" t="s">
        <v>6</v>
      </c>
      <c r="F5" s="89">
        <f>'Таблица элементов'!F$21/'Таблица соединений'!D5</f>
        <v>0.36111511569235205</v>
      </c>
    </row>
    <row r="6" spans="1:6" x14ac:dyDescent="0.25">
      <c r="A6" s="40" t="s">
        <v>476</v>
      </c>
      <c r="B6" s="40"/>
      <c r="C6" s="40" t="s">
        <v>1</v>
      </c>
      <c r="D6" s="89">
        <f>D5+2*D2</f>
        <v>147.01456000000002</v>
      </c>
      <c r="E6" s="86" t="s">
        <v>6</v>
      </c>
      <c r="F6" s="89">
        <f>'Таблица элементов'!F$21/'Таблица соединений'!D6</f>
        <v>0.27261245416780489</v>
      </c>
    </row>
    <row r="7" spans="1:6" x14ac:dyDescent="0.25">
      <c r="A7" s="40" t="s">
        <v>477</v>
      </c>
      <c r="B7" s="40"/>
      <c r="C7" s="40" t="s">
        <v>2</v>
      </c>
      <c r="D7" s="89">
        <f>D5+6*D2</f>
        <v>219.07568000000001</v>
      </c>
      <c r="E7" s="86" t="s">
        <v>6</v>
      </c>
      <c r="F7" s="89">
        <f>'Таблица элементов'!F$21/'Таблица соединений'!D7</f>
        <v>0.18294134702674436</v>
      </c>
    </row>
    <row r="8" spans="1:6" x14ac:dyDescent="0.25">
      <c r="A8" s="40" t="s">
        <v>480</v>
      </c>
      <c r="B8" s="40"/>
      <c r="C8" s="40" t="s">
        <v>481</v>
      </c>
      <c r="D8" s="89">
        <f>'Таблица элементов'!F13+'Таблица элементов'!F18*2+D2*6</f>
        <v>203.30268000000001</v>
      </c>
      <c r="E8" s="86" t="s">
        <v>64</v>
      </c>
      <c r="F8" s="89">
        <f>'Таблица элементов'!F13/'Таблица соединений'!D8</f>
        <v>0.11955080965976445</v>
      </c>
    </row>
    <row r="9" spans="1:6" x14ac:dyDescent="0.25">
      <c r="A9" s="40" t="s">
        <v>482</v>
      </c>
      <c r="B9" s="40"/>
      <c r="C9" s="40" t="s">
        <v>483</v>
      </c>
      <c r="D9" s="89">
        <f>'Таблица элементов'!F13+'Таблица элементов'!F17+'Таблица элементов'!F9*6+D2*7</f>
        <v>278.47336000000001</v>
      </c>
      <c r="E9" s="86" t="s">
        <v>64</v>
      </c>
      <c r="F9" s="89">
        <f>'Таблица элементов'!F13/'Таблица соединений'!D9</f>
        <v>8.7279443893663641E-2</v>
      </c>
    </row>
    <row r="10" spans="1:6" x14ac:dyDescent="0.25">
      <c r="A10" s="40" t="s">
        <v>493</v>
      </c>
      <c r="B10" s="40" t="s">
        <v>492</v>
      </c>
      <c r="C10" s="40" t="s">
        <v>495</v>
      </c>
      <c r="D10" s="89">
        <f>'Таблица элементов'!F12+'Таблица элементов'!F2+'Таблица элементов'!F7+'Таблица элементов'!F9*3</f>
        <v>84.006609279999992</v>
      </c>
      <c r="E10" s="86" t="s">
        <v>496</v>
      </c>
      <c r="F10" s="89">
        <f>D3/D10</f>
        <v>0.7263338030538351</v>
      </c>
    </row>
    <row r="11" spans="1:6" x14ac:dyDescent="0.25">
      <c r="A11" s="40" t="s">
        <v>565</v>
      </c>
      <c r="B11" s="40" t="s">
        <v>494</v>
      </c>
      <c r="C11" s="40" t="s">
        <v>551</v>
      </c>
      <c r="D11" s="89">
        <f>'Таблица элементов'!F12*2+'Таблица элементов'!F7+'Таблица элементов'!F9*3</f>
        <v>105.98843855999999</v>
      </c>
      <c r="E11" s="86" t="s">
        <v>496</v>
      </c>
      <c r="F11" s="89">
        <f>D3*2/D11</f>
        <v>1.151386714041615</v>
      </c>
    </row>
    <row r="12" spans="1:6" x14ac:dyDescent="0.25">
      <c r="A12" s="40" t="s">
        <v>498</v>
      </c>
      <c r="B12" s="40"/>
      <c r="C12" s="40" t="s">
        <v>499</v>
      </c>
      <c r="D12" s="89">
        <f>'Таблица элементов'!F20+'Таблица элементов'!F18</f>
        <v>74.551299999999998</v>
      </c>
      <c r="E12" s="86" t="s">
        <v>93</v>
      </c>
      <c r="F12" s="89">
        <f>'Таблица элементов'!F20/'Таблица соединений'!D12</f>
        <v>0.52444826582500914</v>
      </c>
    </row>
    <row r="13" spans="1:6" x14ac:dyDescent="0.25">
      <c r="A13" s="40"/>
      <c r="B13" s="40"/>
      <c r="C13" s="40"/>
      <c r="D13" s="89"/>
      <c r="E13" s="86"/>
      <c r="F13" s="89"/>
    </row>
    <row r="14" spans="1:6" x14ac:dyDescent="0.25">
      <c r="A14" s="40"/>
      <c r="B14" s="40"/>
      <c r="C14" s="40"/>
      <c r="D14" s="89"/>
      <c r="E14" s="86"/>
      <c r="F14" s="89"/>
    </row>
    <row r="15" spans="1:6" x14ac:dyDescent="0.25">
      <c r="A15" s="40"/>
      <c r="B15" s="40"/>
      <c r="C15" s="40"/>
      <c r="D15" s="89"/>
      <c r="E15" s="86"/>
      <c r="F15" s="89"/>
    </row>
    <row r="16" spans="1:6" x14ac:dyDescent="0.25">
      <c r="A16" s="40"/>
      <c r="B16" s="40"/>
      <c r="C16" s="40"/>
      <c r="D16" s="89"/>
      <c r="E16" s="86"/>
      <c r="F16" s="89"/>
    </row>
    <row r="17" spans="1:6" x14ac:dyDescent="0.25">
      <c r="A17" s="40"/>
      <c r="B17" s="40"/>
      <c r="C17" s="40"/>
      <c r="D17" s="89"/>
      <c r="E17" s="86"/>
      <c r="F17" s="89"/>
    </row>
    <row r="18" spans="1:6" x14ac:dyDescent="0.25">
      <c r="A18" s="40"/>
      <c r="B18" s="40"/>
      <c r="C18" s="40"/>
      <c r="D18" s="89"/>
      <c r="E18" s="86"/>
      <c r="F18" s="89"/>
    </row>
    <row r="19" spans="1:6" x14ac:dyDescent="0.25">
      <c r="A19" s="40"/>
      <c r="B19" s="40"/>
      <c r="C19" s="40"/>
      <c r="D19" s="89"/>
      <c r="E19" s="86"/>
      <c r="F19" s="89"/>
    </row>
    <row r="20" spans="1:6" x14ac:dyDescent="0.25">
      <c r="A20" s="40"/>
      <c r="B20" s="40"/>
      <c r="C20" s="40"/>
      <c r="D20" s="89"/>
      <c r="E20" s="86"/>
      <c r="F20" s="89"/>
    </row>
    <row r="21" spans="1:6" x14ac:dyDescent="0.25">
      <c r="A21" s="40"/>
      <c r="B21" s="40"/>
      <c r="C21" s="40"/>
      <c r="D21" s="89"/>
      <c r="E21" s="86"/>
      <c r="F21" s="89"/>
    </row>
    <row r="22" spans="1:6" x14ac:dyDescent="0.25">
      <c r="A22" s="40"/>
      <c r="B22" s="40"/>
      <c r="C22" s="40"/>
      <c r="D22" s="89"/>
      <c r="E22" s="86"/>
      <c r="F22" s="89"/>
    </row>
    <row r="23" spans="1:6" x14ac:dyDescent="0.25">
      <c r="A23" s="40"/>
      <c r="B23" s="40"/>
      <c r="C23" s="40"/>
      <c r="D23" s="89"/>
      <c r="E23" s="86"/>
      <c r="F23" s="89"/>
    </row>
    <row r="24" spans="1:6" x14ac:dyDescent="0.25">
      <c r="A24" s="40"/>
      <c r="B24" s="40"/>
      <c r="C24" s="40"/>
      <c r="D24" s="89"/>
      <c r="E24" s="86"/>
      <c r="F24" s="89"/>
    </row>
    <row r="25" spans="1:6" x14ac:dyDescent="0.25">
      <c r="A25" s="40"/>
      <c r="B25" s="40"/>
      <c r="C25" s="40"/>
      <c r="D25" s="89"/>
      <c r="E25" s="86"/>
      <c r="F25" s="89"/>
    </row>
  </sheetData>
  <sheetProtection password="CC3D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12" sqref="F12"/>
    </sheetView>
  </sheetViews>
  <sheetFormatPr defaultRowHeight="14.25" x14ac:dyDescent="0.2"/>
  <cols>
    <col min="1" max="1" width="4.42578125" style="42" bestFit="1" customWidth="1"/>
    <col min="2" max="2" width="14.5703125" style="43" bestFit="1" customWidth="1"/>
    <col min="3" max="3" width="8.140625" style="42" bestFit="1" customWidth="1"/>
    <col min="4" max="4" width="16.7109375" style="41" bestFit="1" customWidth="1"/>
    <col min="5" max="5" width="9.7109375" style="42" customWidth="1"/>
    <col min="6" max="6" width="16.5703125" style="57" customWidth="1"/>
    <col min="7" max="7" width="16.140625" style="70" customWidth="1"/>
    <col min="8" max="8" width="13.85546875" style="84" bestFit="1" customWidth="1"/>
    <col min="9" max="9" width="13.42578125" style="84" bestFit="1" customWidth="1"/>
    <col min="10" max="16384" width="9.140625" style="41"/>
  </cols>
  <sheetData>
    <row r="1" spans="1:9" ht="30.75" customHeight="1" x14ac:dyDescent="0.2">
      <c r="A1" s="3" t="s">
        <v>11</v>
      </c>
      <c r="B1" s="3" t="s">
        <v>12</v>
      </c>
      <c r="C1" s="3" t="s">
        <v>13</v>
      </c>
      <c r="D1" s="3" t="s">
        <v>14</v>
      </c>
      <c r="E1" s="3" t="s">
        <v>465</v>
      </c>
      <c r="F1" s="44" t="s">
        <v>466</v>
      </c>
      <c r="G1" s="3" t="s">
        <v>467</v>
      </c>
      <c r="H1" s="71" t="s">
        <v>468</v>
      </c>
      <c r="I1" s="71" t="s">
        <v>469</v>
      </c>
    </row>
    <row r="2" spans="1:9" ht="16.5" customHeight="1" x14ac:dyDescent="0.2">
      <c r="A2" s="4">
        <v>1</v>
      </c>
      <c r="B2" s="28" t="s">
        <v>15</v>
      </c>
      <c r="C2" s="4" t="s">
        <v>8</v>
      </c>
      <c r="D2" s="5" t="s">
        <v>16</v>
      </c>
      <c r="E2" s="4" t="s">
        <v>17</v>
      </c>
      <c r="F2" s="45">
        <v>1.0079400000000001</v>
      </c>
      <c r="G2" s="58" t="s">
        <v>18</v>
      </c>
      <c r="H2" s="72">
        <v>-259.10000000000002</v>
      </c>
      <c r="I2" s="72">
        <v>-252.9</v>
      </c>
    </row>
    <row r="3" spans="1:9" ht="16.5" customHeight="1" x14ac:dyDescent="0.2">
      <c r="A3" s="6">
        <v>2</v>
      </c>
      <c r="B3" s="29" t="s">
        <v>19</v>
      </c>
      <c r="C3" s="6" t="s">
        <v>10</v>
      </c>
      <c r="D3" s="7" t="s">
        <v>20</v>
      </c>
      <c r="E3" s="6" t="s">
        <v>21</v>
      </c>
      <c r="F3" s="46">
        <v>4.0026020000000004</v>
      </c>
      <c r="G3" s="59" t="s">
        <v>22</v>
      </c>
      <c r="H3" s="73">
        <v>-272.2</v>
      </c>
      <c r="I3" s="73" t="s">
        <v>23</v>
      </c>
    </row>
    <row r="4" spans="1:9" ht="16.5" customHeight="1" x14ac:dyDescent="0.2">
      <c r="A4" s="8">
        <v>3</v>
      </c>
      <c r="B4" s="30" t="s">
        <v>24</v>
      </c>
      <c r="C4" s="8" t="s">
        <v>25</v>
      </c>
      <c r="D4" s="9" t="s">
        <v>26</v>
      </c>
      <c r="E4" s="8" t="s">
        <v>27</v>
      </c>
      <c r="F4" s="47">
        <v>6.9409999999999998</v>
      </c>
      <c r="G4" s="60">
        <v>0.53</v>
      </c>
      <c r="H4" s="74">
        <v>180.5</v>
      </c>
      <c r="I4" s="74">
        <v>1317</v>
      </c>
    </row>
    <row r="5" spans="1:9" ht="16.5" customHeight="1" x14ac:dyDescent="0.2">
      <c r="A5" s="10">
        <v>4</v>
      </c>
      <c r="B5" s="31" t="s">
        <v>28</v>
      </c>
      <c r="C5" s="10" t="s">
        <v>29</v>
      </c>
      <c r="D5" s="11" t="s">
        <v>30</v>
      </c>
      <c r="E5" s="10" t="s">
        <v>31</v>
      </c>
      <c r="F5" s="48">
        <v>9.0121819999999992</v>
      </c>
      <c r="G5" s="61">
        <v>1.85</v>
      </c>
      <c r="H5" s="75">
        <v>1278</v>
      </c>
      <c r="I5" s="75">
        <v>2970</v>
      </c>
    </row>
    <row r="6" spans="1:9" ht="16.5" customHeight="1" x14ac:dyDescent="0.2">
      <c r="A6" s="12">
        <v>5</v>
      </c>
      <c r="B6" s="32" t="s">
        <v>32</v>
      </c>
      <c r="C6" s="12" t="s">
        <v>33</v>
      </c>
      <c r="D6" s="13" t="s">
        <v>34</v>
      </c>
      <c r="E6" s="12" t="s">
        <v>35</v>
      </c>
      <c r="F6" s="49">
        <v>10.811</v>
      </c>
      <c r="G6" s="62">
        <v>2.46</v>
      </c>
      <c r="H6" s="76">
        <v>2300</v>
      </c>
      <c r="I6" s="76">
        <v>2550</v>
      </c>
    </row>
    <row r="7" spans="1:9" ht="16.5" customHeight="1" x14ac:dyDescent="0.2">
      <c r="A7" s="4">
        <v>6</v>
      </c>
      <c r="B7" s="28" t="s">
        <v>36</v>
      </c>
      <c r="C7" s="4" t="s">
        <v>37</v>
      </c>
      <c r="D7" s="5" t="s">
        <v>38</v>
      </c>
      <c r="E7" s="4" t="s">
        <v>39</v>
      </c>
      <c r="F7" s="45">
        <v>12.0107</v>
      </c>
      <c r="G7" s="58">
        <v>3.51</v>
      </c>
      <c r="H7" s="72">
        <v>3550</v>
      </c>
      <c r="I7" s="72">
        <v>4827</v>
      </c>
    </row>
    <row r="8" spans="1:9" ht="16.5" customHeight="1" x14ac:dyDescent="0.2">
      <c r="A8" s="4">
        <v>7</v>
      </c>
      <c r="B8" s="28" t="s">
        <v>40</v>
      </c>
      <c r="C8" s="4" t="s">
        <v>41</v>
      </c>
      <c r="D8" s="5" t="s">
        <v>42</v>
      </c>
      <c r="E8" s="4" t="s">
        <v>43</v>
      </c>
      <c r="F8" s="45">
        <v>14.0067</v>
      </c>
      <c r="G8" s="58" t="s">
        <v>44</v>
      </c>
      <c r="H8" s="72">
        <v>-209.9</v>
      </c>
      <c r="I8" s="72">
        <v>-195.8</v>
      </c>
    </row>
    <row r="9" spans="1:9" ht="16.5" customHeight="1" x14ac:dyDescent="0.2">
      <c r="A9" s="4">
        <v>8</v>
      </c>
      <c r="B9" s="28" t="s">
        <v>45</v>
      </c>
      <c r="C9" s="4" t="s">
        <v>9</v>
      </c>
      <c r="D9" s="5" t="s">
        <v>46</v>
      </c>
      <c r="E9" s="4" t="s">
        <v>47</v>
      </c>
      <c r="F9" s="45">
        <v>15.9994</v>
      </c>
      <c r="G9" s="58" t="s">
        <v>48</v>
      </c>
      <c r="H9" s="72">
        <v>-218.4</v>
      </c>
      <c r="I9" s="72">
        <v>-182.9</v>
      </c>
    </row>
    <row r="10" spans="1:9" ht="16.5" customHeight="1" x14ac:dyDescent="0.2">
      <c r="A10" s="14">
        <v>9</v>
      </c>
      <c r="B10" s="33" t="s">
        <v>49</v>
      </c>
      <c r="C10" s="14" t="s">
        <v>50</v>
      </c>
      <c r="D10" s="15" t="s">
        <v>51</v>
      </c>
      <c r="E10" s="14" t="s">
        <v>52</v>
      </c>
      <c r="F10" s="50">
        <v>18.998403199999998</v>
      </c>
      <c r="G10" s="63" t="s">
        <v>53</v>
      </c>
      <c r="H10" s="77">
        <v>-219.6</v>
      </c>
      <c r="I10" s="77">
        <v>-188.1</v>
      </c>
    </row>
    <row r="11" spans="1:9" ht="16.5" customHeight="1" x14ac:dyDescent="0.2">
      <c r="A11" s="6">
        <v>10</v>
      </c>
      <c r="B11" s="29" t="s">
        <v>54</v>
      </c>
      <c r="C11" s="6" t="s">
        <v>55</v>
      </c>
      <c r="D11" s="7" t="s">
        <v>56</v>
      </c>
      <c r="E11" s="6" t="s">
        <v>57</v>
      </c>
      <c r="F11" s="46">
        <v>20.1797</v>
      </c>
      <c r="G11" s="59" t="s">
        <v>58</v>
      </c>
      <c r="H11" s="73">
        <v>-248.7</v>
      </c>
      <c r="I11" s="73">
        <v>-246.1</v>
      </c>
    </row>
    <row r="12" spans="1:9" ht="16.5" customHeight="1" x14ac:dyDescent="0.2">
      <c r="A12" s="8">
        <v>11</v>
      </c>
      <c r="B12" s="30" t="s">
        <v>59</v>
      </c>
      <c r="C12" s="8" t="s">
        <v>60</v>
      </c>
      <c r="D12" s="9" t="s">
        <v>61</v>
      </c>
      <c r="E12" s="8" t="s">
        <v>62</v>
      </c>
      <c r="F12" s="47">
        <v>22.989769280000001</v>
      </c>
      <c r="G12" s="60">
        <v>0.97</v>
      </c>
      <c r="H12" s="74">
        <v>97.8</v>
      </c>
      <c r="I12" s="74">
        <v>892</v>
      </c>
    </row>
    <row r="13" spans="1:9" ht="16.5" customHeight="1" x14ac:dyDescent="0.2">
      <c r="A13" s="10">
        <v>12</v>
      </c>
      <c r="B13" s="31" t="s">
        <v>63</v>
      </c>
      <c r="C13" s="10" t="s">
        <v>64</v>
      </c>
      <c r="D13" s="11" t="s">
        <v>65</v>
      </c>
      <c r="E13" s="10" t="s">
        <v>66</v>
      </c>
      <c r="F13" s="48">
        <v>24.305</v>
      </c>
      <c r="G13" s="61">
        <v>1.74</v>
      </c>
      <c r="H13" s="75">
        <v>648.79999999999995</v>
      </c>
      <c r="I13" s="75">
        <v>1107</v>
      </c>
    </row>
    <row r="14" spans="1:9" ht="16.5" customHeight="1" x14ac:dyDescent="0.2">
      <c r="A14" s="16">
        <v>13</v>
      </c>
      <c r="B14" s="34" t="s">
        <v>67</v>
      </c>
      <c r="C14" s="16" t="s">
        <v>68</v>
      </c>
      <c r="D14" s="17" t="s">
        <v>69</v>
      </c>
      <c r="E14" s="16" t="s">
        <v>70</v>
      </c>
      <c r="F14" s="51">
        <v>26.9815386</v>
      </c>
      <c r="G14" s="64">
        <v>2.7</v>
      </c>
      <c r="H14" s="78">
        <v>660.5</v>
      </c>
      <c r="I14" s="78">
        <v>2467</v>
      </c>
    </row>
    <row r="15" spans="1:9" ht="16.5" customHeight="1" x14ac:dyDescent="0.2">
      <c r="A15" s="12">
        <v>14</v>
      </c>
      <c r="B15" s="32" t="s">
        <v>71</v>
      </c>
      <c r="C15" s="12" t="s">
        <v>72</v>
      </c>
      <c r="D15" s="13" t="s">
        <v>73</v>
      </c>
      <c r="E15" s="12" t="s">
        <v>74</v>
      </c>
      <c r="F15" s="49">
        <v>28.0855</v>
      </c>
      <c r="G15" s="62">
        <v>2.33</v>
      </c>
      <c r="H15" s="76">
        <v>1410</v>
      </c>
      <c r="I15" s="76">
        <v>2355</v>
      </c>
    </row>
    <row r="16" spans="1:9" ht="16.5" customHeight="1" x14ac:dyDescent="0.2">
      <c r="A16" s="4">
        <v>15</v>
      </c>
      <c r="B16" s="28" t="s">
        <v>75</v>
      </c>
      <c r="C16" s="4" t="s">
        <v>76</v>
      </c>
      <c r="D16" s="5" t="s">
        <v>77</v>
      </c>
      <c r="E16" s="4" t="s">
        <v>78</v>
      </c>
      <c r="F16" s="45">
        <v>30.973762000000001</v>
      </c>
      <c r="G16" s="58">
        <v>1.82</v>
      </c>
      <c r="H16" s="72">
        <v>44</v>
      </c>
      <c r="I16" s="72">
        <v>280</v>
      </c>
    </row>
    <row r="17" spans="1:9" ht="16.5" customHeight="1" x14ac:dyDescent="0.2">
      <c r="A17" s="4">
        <v>16</v>
      </c>
      <c r="B17" s="28" t="s">
        <v>79</v>
      </c>
      <c r="C17" s="4" t="s">
        <v>80</v>
      </c>
      <c r="D17" s="5" t="s">
        <v>81</v>
      </c>
      <c r="E17" s="4" t="s">
        <v>82</v>
      </c>
      <c r="F17" s="45">
        <v>32.064999999999998</v>
      </c>
      <c r="G17" s="58">
        <v>2.06</v>
      </c>
      <c r="H17" s="72">
        <v>113</v>
      </c>
      <c r="I17" s="72">
        <v>444.7</v>
      </c>
    </row>
    <row r="18" spans="1:9" ht="16.5" customHeight="1" x14ac:dyDescent="0.2">
      <c r="A18" s="14">
        <v>17</v>
      </c>
      <c r="B18" s="33" t="s">
        <v>83</v>
      </c>
      <c r="C18" s="14" t="s">
        <v>7</v>
      </c>
      <c r="D18" s="15" t="s">
        <v>84</v>
      </c>
      <c r="E18" s="14" t="s">
        <v>85</v>
      </c>
      <c r="F18" s="50">
        <v>35.453000000000003</v>
      </c>
      <c r="G18" s="63" t="s">
        <v>86</v>
      </c>
      <c r="H18" s="77">
        <v>-101</v>
      </c>
      <c r="I18" s="77">
        <v>-34.6</v>
      </c>
    </row>
    <row r="19" spans="1:9" ht="16.5" customHeight="1" x14ac:dyDescent="0.2">
      <c r="A19" s="6">
        <v>18</v>
      </c>
      <c r="B19" s="29" t="s">
        <v>87</v>
      </c>
      <c r="C19" s="6" t="s">
        <v>88</v>
      </c>
      <c r="D19" s="7" t="s">
        <v>89</v>
      </c>
      <c r="E19" s="6" t="s">
        <v>90</v>
      </c>
      <c r="F19" s="46">
        <v>39.948</v>
      </c>
      <c r="G19" s="59" t="s">
        <v>91</v>
      </c>
      <c r="H19" s="73">
        <v>-189.4</v>
      </c>
      <c r="I19" s="73">
        <v>-185.9</v>
      </c>
    </row>
    <row r="20" spans="1:9" ht="16.5" customHeight="1" x14ac:dyDescent="0.2">
      <c r="A20" s="8">
        <v>19</v>
      </c>
      <c r="B20" s="30" t="s">
        <v>92</v>
      </c>
      <c r="C20" s="8" t="s">
        <v>93</v>
      </c>
      <c r="D20" s="9" t="s">
        <v>94</v>
      </c>
      <c r="E20" s="8" t="s">
        <v>95</v>
      </c>
      <c r="F20" s="47">
        <v>39.098300000000002</v>
      </c>
      <c r="G20" s="60">
        <v>0.86</v>
      </c>
      <c r="H20" s="74">
        <v>63.7</v>
      </c>
      <c r="I20" s="74">
        <v>774</v>
      </c>
    </row>
    <row r="21" spans="1:9" ht="16.5" customHeight="1" x14ac:dyDescent="0.2">
      <c r="A21" s="10">
        <v>20</v>
      </c>
      <c r="B21" s="31" t="s">
        <v>96</v>
      </c>
      <c r="C21" s="10" t="s">
        <v>6</v>
      </c>
      <c r="D21" s="11" t="s">
        <v>97</v>
      </c>
      <c r="E21" s="10" t="s">
        <v>98</v>
      </c>
      <c r="F21" s="48">
        <v>40.078000000000003</v>
      </c>
      <c r="G21" s="61">
        <v>1.54</v>
      </c>
      <c r="H21" s="75">
        <v>839</v>
      </c>
      <c r="I21" s="75">
        <v>1487</v>
      </c>
    </row>
    <row r="22" spans="1:9" ht="16.5" customHeight="1" x14ac:dyDescent="0.2">
      <c r="A22" s="18">
        <v>21</v>
      </c>
      <c r="B22" s="35" t="s">
        <v>99</v>
      </c>
      <c r="C22" s="18" t="s">
        <v>100</v>
      </c>
      <c r="D22" s="19" t="s">
        <v>101</v>
      </c>
      <c r="E22" s="18" t="s">
        <v>102</v>
      </c>
      <c r="F22" s="52">
        <v>44.955911999999998</v>
      </c>
      <c r="G22" s="65">
        <v>2.99</v>
      </c>
      <c r="H22" s="79">
        <v>1539</v>
      </c>
      <c r="I22" s="79">
        <v>2832</v>
      </c>
    </row>
    <row r="23" spans="1:9" ht="16.5" customHeight="1" x14ac:dyDescent="0.2">
      <c r="A23" s="18">
        <v>22</v>
      </c>
      <c r="B23" s="35" t="s">
        <v>103</v>
      </c>
      <c r="C23" s="18" t="s">
        <v>104</v>
      </c>
      <c r="D23" s="19" t="s">
        <v>105</v>
      </c>
      <c r="E23" s="18" t="s">
        <v>106</v>
      </c>
      <c r="F23" s="52">
        <v>47.866999999999997</v>
      </c>
      <c r="G23" s="65">
        <v>4.51</v>
      </c>
      <c r="H23" s="79">
        <v>1660</v>
      </c>
      <c r="I23" s="79">
        <v>3260</v>
      </c>
    </row>
    <row r="24" spans="1:9" ht="16.5" customHeight="1" x14ac:dyDescent="0.2">
      <c r="A24" s="18">
        <v>23</v>
      </c>
      <c r="B24" s="35" t="s">
        <v>107</v>
      </c>
      <c r="C24" s="18" t="s">
        <v>108</v>
      </c>
      <c r="D24" s="19" t="s">
        <v>109</v>
      </c>
      <c r="E24" s="18" t="s">
        <v>110</v>
      </c>
      <c r="F24" s="52">
        <v>50.941499999999998</v>
      </c>
      <c r="G24" s="65">
        <v>6.09</v>
      </c>
      <c r="H24" s="79">
        <v>1890</v>
      </c>
      <c r="I24" s="79">
        <v>3380</v>
      </c>
    </row>
    <row r="25" spans="1:9" ht="16.5" customHeight="1" x14ac:dyDescent="0.2">
      <c r="A25" s="18">
        <v>24</v>
      </c>
      <c r="B25" s="35" t="s">
        <v>111</v>
      </c>
      <c r="C25" s="18" t="s">
        <v>112</v>
      </c>
      <c r="D25" s="19" t="s">
        <v>113</v>
      </c>
      <c r="E25" s="18" t="s">
        <v>114</v>
      </c>
      <c r="F25" s="52">
        <v>51.996099999999998</v>
      </c>
      <c r="G25" s="65">
        <v>7.14</v>
      </c>
      <c r="H25" s="79">
        <v>1857</v>
      </c>
      <c r="I25" s="79">
        <v>2482</v>
      </c>
    </row>
    <row r="26" spans="1:9" ht="16.5" customHeight="1" x14ac:dyDescent="0.2">
      <c r="A26" s="18">
        <v>25</v>
      </c>
      <c r="B26" s="35" t="s">
        <v>115</v>
      </c>
      <c r="C26" s="18" t="s">
        <v>116</v>
      </c>
      <c r="D26" s="19" t="s">
        <v>117</v>
      </c>
      <c r="E26" s="18" t="s">
        <v>118</v>
      </c>
      <c r="F26" s="52">
        <v>54.938045000000002</v>
      </c>
      <c r="G26" s="65">
        <v>7.44</v>
      </c>
      <c r="H26" s="79">
        <v>1244</v>
      </c>
      <c r="I26" s="79">
        <v>2097</v>
      </c>
    </row>
    <row r="27" spans="1:9" ht="16.5" customHeight="1" x14ac:dyDescent="0.2">
      <c r="A27" s="18">
        <v>26</v>
      </c>
      <c r="B27" s="35" t="s">
        <v>119</v>
      </c>
      <c r="C27" s="18" t="s">
        <v>120</v>
      </c>
      <c r="D27" s="19" t="s">
        <v>121</v>
      </c>
      <c r="E27" s="18" t="s">
        <v>122</v>
      </c>
      <c r="F27" s="52">
        <v>55.844999999999999</v>
      </c>
      <c r="G27" s="65">
        <v>7.87</v>
      </c>
      <c r="H27" s="79">
        <v>1535</v>
      </c>
      <c r="I27" s="79">
        <v>2750</v>
      </c>
    </row>
    <row r="28" spans="1:9" ht="16.5" customHeight="1" x14ac:dyDescent="0.2">
      <c r="A28" s="18">
        <v>27</v>
      </c>
      <c r="B28" s="35" t="s">
        <v>123</v>
      </c>
      <c r="C28" s="18" t="s">
        <v>124</v>
      </c>
      <c r="D28" s="19" t="s">
        <v>125</v>
      </c>
      <c r="E28" s="18" t="s">
        <v>126</v>
      </c>
      <c r="F28" s="52">
        <v>58.933194999999998</v>
      </c>
      <c r="G28" s="65">
        <v>8.89</v>
      </c>
      <c r="H28" s="79">
        <v>1495</v>
      </c>
      <c r="I28" s="79">
        <v>2870</v>
      </c>
    </row>
    <row r="29" spans="1:9" ht="16.5" customHeight="1" x14ac:dyDescent="0.2">
      <c r="A29" s="18">
        <v>28</v>
      </c>
      <c r="B29" s="35" t="s">
        <v>127</v>
      </c>
      <c r="C29" s="18" t="s">
        <v>128</v>
      </c>
      <c r="D29" s="19" t="s">
        <v>129</v>
      </c>
      <c r="E29" s="18" t="s">
        <v>130</v>
      </c>
      <c r="F29" s="52">
        <v>58.693399999999997</v>
      </c>
      <c r="G29" s="65">
        <v>8.91</v>
      </c>
      <c r="H29" s="79">
        <v>1453</v>
      </c>
      <c r="I29" s="79">
        <v>2732</v>
      </c>
    </row>
    <row r="30" spans="1:9" ht="16.5" customHeight="1" x14ac:dyDescent="0.2">
      <c r="A30" s="18">
        <v>29</v>
      </c>
      <c r="B30" s="35" t="s">
        <v>131</v>
      </c>
      <c r="C30" s="18" t="s">
        <v>132</v>
      </c>
      <c r="D30" s="19" t="s">
        <v>133</v>
      </c>
      <c r="E30" s="18" t="s">
        <v>134</v>
      </c>
      <c r="F30" s="52">
        <v>63.545999999999999</v>
      </c>
      <c r="G30" s="65">
        <v>8.92</v>
      </c>
      <c r="H30" s="79">
        <v>1083.5</v>
      </c>
      <c r="I30" s="79">
        <v>2595</v>
      </c>
    </row>
    <row r="31" spans="1:9" ht="16.5" customHeight="1" x14ac:dyDescent="0.2">
      <c r="A31" s="18">
        <v>30</v>
      </c>
      <c r="B31" s="35" t="s">
        <v>135</v>
      </c>
      <c r="C31" s="18" t="s">
        <v>136</v>
      </c>
      <c r="D31" s="19" t="s">
        <v>137</v>
      </c>
      <c r="E31" s="18" t="s">
        <v>138</v>
      </c>
      <c r="F31" s="52">
        <v>65.409000000000006</v>
      </c>
      <c r="G31" s="65">
        <v>7.14</v>
      </c>
      <c r="H31" s="79">
        <v>419.6</v>
      </c>
      <c r="I31" s="79">
        <v>907</v>
      </c>
    </row>
    <row r="32" spans="1:9" ht="16.5" customHeight="1" x14ac:dyDescent="0.2">
      <c r="A32" s="16">
        <v>31</v>
      </c>
      <c r="B32" s="34" t="s">
        <v>139</v>
      </c>
      <c r="C32" s="16" t="s">
        <v>140</v>
      </c>
      <c r="D32" s="17" t="s">
        <v>141</v>
      </c>
      <c r="E32" s="16" t="s">
        <v>142</v>
      </c>
      <c r="F32" s="51">
        <v>69.722999999999999</v>
      </c>
      <c r="G32" s="64">
        <v>5.91</v>
      </c>
      <c r="H32" s="78">
        <v>29.8</v>
      </c>
      <c r="I32" s="78">
        <v>2403</v>
      </c>
    </row>
    <row r="33" spans="1:9" ht="16.5" customHeight="1" x14ac:dyDescent="0.2">
      <c r="A33" s="12">
        <v>32</v>
      </c>
      <c r="B33" s="32" t="s">
        <v>143</v>
      </c>
      <c r="C33" s="12" t="s">
        <v>144</v>
      </c>
      <c r="D33" s="13" t="s">
        <v>145</v>
      </c>
      <c r="E33" s="12" t="s">
        <v>146</v>
      </c>
      <c r="F33" s="49">
        <v>72.64</v>
      </c>
      <c r="G33" s="62">
        <v>5.32</v>
      </c>
      <c r="H33" s="76">
        <v>937.4</v>
      </c>
      <c r="I33" s="76">
        <v>2830</v>
      </c>
    </row>
    <row r="34" spans="1:9" ht="16.5" customHeight="1" x14ac:dyDescent="0.2">
      <c r="A34" s="12">
        <v>33</v>
      </c>
      <c r="B34" s="32" t="s">
        <v>147</v>
      </c>
      <c r="C34" s="12" t="s">
        <v>148</v>
      </c>
      <c r="D34" s="13" t="s">
        <v>149</v>
      </c>
      <c r="E34" s="12" t="s">
        <v>150</v>
      </c>
      <c r="F34" s="49">
        <v>74.921599999999998</v>
      </c>
      <c r="G34" s="62">
        <v>5.72</v>
      </c>
      <c r="H34" s="76">
        <v>613</v>
      </c>
      <c r="I34" s="76">
        <v>613</v>
      </c>
    </row>
    <row r="35" spans="1:9" ht="16.5" customHeight="1" x14ac:dyDescent="0.2">
      <c r="A35" s="4">
        <v>34</v>
      </c>
      <c r="B35" s="28" t="s">
        <v>151</v>
      </c>
      <c r="C35" s="4" t="s">
        <v>152</v>
      </c>
      <c r="D35" s="5" t="s">
        <v>153</v>
      </c>
      <c r="E35" s="4" t="s">
        <v>154</v>
      </c>
      <c r="F35" s="45">
        <v>78.959999999999994</v>
      </c>
      <c r="G35" s="58">
        <v>4.82</v>
      </c>
      <c r="H35" s="72">
        <v>217</v>
      </c>
      <c r="I35" s="72">
        <v>685</v>
      </c>
    </row>
    <row r="36" spans="1:9" ht="16.5" customHeight="1" x14ac:dyDescent="0.2">
      <c r="A36" s="14">
        <v>35</v>
      </c>
      <c r="B36" s="33" t="s">
        <v>155</v>
      </c>
      <c r="C36" s="14" t="s">
        <v>156</v>
      </c>
      <c r="D36" s="15" t="s">
        <v>157</v>
      </c>
      <c r="E36" s="14" t="s">
        <v>158</v>
      </c>
      <c r="F36" s="50">
        <v>79.903999999999996</v>
      </c>
      <c r="G36" s="63">
        <v>3.14</v>
      </c>
      <c r="H36" s="77">
        <v>-7.3</v>
      </c>
      <c r="I36" s="77">
        <v>58.8</v>
      </c>
    </row>
    <row r="37" spans="1:9" ht="16.5" customHeight="1" x14ac:dyDescent="0.2">
      <c r="A37" s="6">
        <v>36</v>
      </c>
      <c r="B37" s="29" t="s">
        <v>159</v>
      </c>
      <c r="C37" s="6" t="s">
        <v>160</v>
      </c>
      <c r="D37" s="7" t="s">
        <v>161</v>
      </c>
      <c r="E37" s="6" t="s">
        <v>162</v>
      </c>
      <c r="F37" s="46">
        <v>83.798000000000002</v>
      </c>
      <c r="G37" s="59" t="s">
        <v>163</v>
      </c>
      <c r="H37" s="73">
        <v>-156.6</v>
      </c>
      <c r="I37" s="73">
        <v>-152.30000000000001</v>
      </c>
    </row>
    <row r="38" spans="1:9" ht="16.5" customHeight="1" x14ac:dyDescent="0.2">
      <c r="A38" s="8">
        <v>37</v>
      </c>
      <c r="B38" s="30" t="s">
        <v>164</v>
      </c>
      <c r="C38" s="8" t="s">
        <v>165</v>
      </c>
      <c r="D38" s="9" t="s">
        <v>166</v>
      </c>
      <c r="E38" s="8" t="s">
        <v>167</v>
      </c>
      <c r="F38" s="47">
        <v>85.467799999999997</v>
      </c>
      <c r="G38" s="60">
        <v>1.53</v>
      </c>
      <c r="H38" s="74">
        <v>39</v>
      </c>
      <c r="I38" s="74">
        <v>688</v>
      </c>
    </row>
    <row r="39" spans="1:9" ht="16.5" customHeight="1" x14ac:dyDescent="0.2">
      <c r="A39" s="10">
        <v>38</v>
      </c>
      <c r="B39" s="31" t="s">
        <v>168</v>
      </c>
      <c r="C39" s="10" t="s">
        <v>169</v>
      </c>
      <c r="D39" s="11" t="s">
        <v>170</v>
      </c>
      <c r="E39" s="10" t="s">
        <v>171</v>
      </c>
      <c r="F39" s="48">
        <v>87.62</v>
      </c>
      <c r="G39" s="61">
        <v>2.63</v>
      </c>
      <c r="H39" s="75">
        <v>769</v>
      </c>
      <c r="I39" s="75">
        <v>1384</v>
      </c>
    </row>
    <row r="40" spans="1:9" ht="16.5" customHeight="1" x14ac:dyDescent="0.2">
      <c r="A40" s="18">
        <v>39</v>
      </c>
      <c r="B40" s="35" t="s">
        <v>172</v>
      </c>
      <c r="C40" s="18" t="s">
        <v>173</v>
      </c>
      <c r="D40" s="19" t="s">
        <v>174</v>
      </c>
      <c r="E40" s="18" t="s">
        <v>175</v>
      </c>
      <c r="F40" s="52">
        <v>88.905850000000001</v>
      </c>
      <c r="G40" s="65">
        <v>4.47</v>
      </c>
      <c r="H40" s="79">
        <v>1523</v>
      </c>
      <c r="I40" s="79">
        <v>3337</v>
      </c>
    </row>
    <row r="41" spans="1:9" ht="16.5" customHeight="1" x14ac:dyDescent="0.2">
      <c r="A41" s="18">
        <v>40</v>
      </c>
      <c r="B41" s="35" t="s">
        <v>176</v>
      </c>
      <c r="C41" s="18" t="s">
        <v>177</v>
      </c>
      <c r="D41" s="19" t="s">
        <v>178</v>
      </c>
      <c r="E41" s="18" t="s">
        <v>179</v>
      </c>
      <c r="F41" s="52">
        <v>91.224000000000004</v>
      </c>
      <c r="G41" s="65">
        <v>6.51</v>
      </c>
      <c r="H41" s="79">
        <v>1852</v>
      </c>
      <c r="I41" s="79">
        <v>4377</v>
      </c>
    </row>
    <row r="42" spans="1:9" ht="16.5" customHeight="1" x14ac:dyDescent="0.2">
      <c r="A42" s="18">
        <v>41</v>
      </c>
      <c r="B42" s="35" t="s">
        <v>180</v>
      </c>
      <c r="C42" s="18" t="s">
        <v>181</v>
      </c>
      <c r="D42" s="19" t="s">
        <v>182</v>
      </c>
      <c r="E42" s="18" t="s">
        <v>183</v>
      </c>
      <c r="F42" s="52">
        <v>92.906379999999999</v>
      </c>
      <c r="G42" s="65">
        <v>8.58</v>
      </c>
      <c r="H42" s="79">
        <v>2468</v>
      </c>
      <c r="I42" s="79">
        <v>4927</v>
      </c>
    </row>
    <row r="43" spans="1:9" ht="16.5" customHeight="1" x14ac:dyDescent="0.2">
      <c r="A43" s="18">
        <v>42</v>
      </c>
      <c r="B43" s="35" t="s">
        <v>184</v>
      </c>
      <c r="C43" s="18" t="s">
        <v>185</v>
      </c>
      <c r="D43" s="19" t="s">
        <v>186</v>
      </c>
      <c r="E43" s="18" t="s">
        <v>187</v>
      </c>
      <c r="F43" s="52">
        <v>95.94</v>
      </c>
      <c r="G43" s="65">
        <v>10.28</v>
      </c>
      <c r="H43" s="79">
        <v>2617</v>
      </c>
      <c r="I43" s="79">
        <v>5560</v>
      </c>
    </row>
    <row r="44" spans="1:9" ht="16.5" customHeight="1" x14ac:dyDescent="0.2">
      <c r="A44" s="18">
        <v>43</v>
      </c>
      <c r="B44" s="35" t="s">
        <v>188</v>
      </c>
      <c r="C44" s="18" t="s">
        <v>189</v>
      </c>
      <c r="D44" s="19" t="s">
        <v>190</v>
      </c>
      <c r="E44" s="18" t="s">
        <v>191</v>
      </c>
      <c r="F44" s="52">
        <v>98.906300000000002</v>
      </c>
      <c r="G44" s="65">
        <v>11.49</v>
      </c>
      <c r="H44" s="79">
        <v>2172</v>
      </c>
      <c r="I44" s="79">
        <v>5030</v>
      </c>
    </row>
    <row r="45" spans="1:9" ht="16.5" customHeight="1" x14ac:dyDescent="0.2">
      <c r="A45" s="18">
        <v>44</v>
      </c>
      <c r="B45" s="35" t="s">
        <v>192</v>
      </c>
      <c r="C45" s="18" t="s">
        <v>193</v>
      </c>
      <c r="D45" s="19" t="s">
        <v>194</v>
      </c>
      <c r="E45" s="18" t="s">
        <v>195</v>
      </c>
      <c r="F45" s="52">
        <v>101.07</v>
      </c>
      <c r="G45" s="65">
        <v>12.45</v>
      </c>
      <c r="H45" s="79">
        <v>2310</v>
      </c>
      <c r="I45" s="79">
        <v>3900</v>
      </c>
    </row>
    <row r="46" spans="1:9" ht="16.5" customHeight="1" x14ac:dyDescent="0.2">
      <c r="A46" s="18">
        <v>45</v>
      </c>
      <c r="B46" s="35" t="s">
        <v>196</v>
      </c>
      <c r="C46" s="18" t="s">
        <v>197</v>
      </c>
      <c r="D46" s="19" t="s">
        <v>198</v>
      </c>
      <c r="E46" s="18" t="s">
        <v>199</v>
      </c>
      <c r="F46" s="52">
        <v>102.9055</v>
      </c>
      <c r="G46" s="65">
        <v>12.41</v>
      </c>
      <c r="H46" s="79">
        <v>1966</v>
      </c>
      <c r="I46" s="79">
        <v>3727</v>
      </c>
    </row>
    <row r="47" spans="1:9" ht="16.5" customHeight="1" x14ac:dyDescent="0.2">
      <c r="A47" s="18">
        <v>46</v>
      </c>
      <c r="B47" s="35" t="s">
        <v>200</v>
      </c>
      <c r="C47" s="18" t="s">
        <v>201</v>
      </c>
      <c r="D47" s="19" t="s">
        <v>202</v>
      </c>
      <c r="E47" s="18" t="s">
        <v>203</v>
      </c>
      <c r="F47" s="52">
        <v>106.42</v>
      </c>
      <c r="G47" s="65">
        <v>12.02</v>
      </c>
      <c r="H47" s="79">
        <v>1552</v>
      </c>
      <c r="I47" s="79">
        <v>3140</v>
      </c>
    </row>
    <row r="48" spans="1:9" ht="16.5" customHeight="1" x14ac:dyDescent="0.2">
      <c r="A48" s="18">
        <v>47</v>
      </c>
      <c r="B48" s="35" t="s">
        <v>204</v>
      </c>
      <c r="C48" s="18" t="s">
        <v>205</v>
      </c>
      <c r="D48" s="19" t="s">
        <v>206</v>
      </c>
      <c r="E48" s="18" t="s">
        <v>207</v>
      </c>
      <c r="F48" s="52">
        <v>107.8682</v>
      </c>
      <c r="G48" s="65">
        <v>10.49</v>
      </c>
      <c r="H48" s="79">
        <v>961.9</v>
      </c>
      <c r="I48" s="79">
        <v>2212</v>
      </c>
    </row>
    <row r="49" spans="1:9" ht="16.5" customHeight="1" x14ac:dyDescent="0.2">
      <c r="A49" s="18">
        <v>48</v>
      </c>
      <c r="B49" s="35" t="s">
        <v>208</v>
      </c>
      <c r="C49" s="18" t="s">
        <v>209</v>
      </c>
      <c r="D49" s="19" t="s">
        <v>210</v>
      </c>
      <c r="E49" s="18" t="s">
        <v>211</v>
      </c>
      <c r="F49" s="52">
        <v>112.411</v>
      </c>
      <c r="G49" s="65">
        <v>8.64</v>
      </c>
      <c r="H49" s="79">
        <v>321</v>
      </c>
      <c r="I49" s="79">
        <v>765</v>
      </c>
    </row>
    <row r="50" spans="1:9" ht="16.5" customHeight="1" x14ac:dyDescent="0.2">
      <c r="A50" s="16">
        <v>49</v>
      </c>
      <c r="B50" s="34" t="s">
        <v>212</v>
      </c>
      <c r="C50" s="16" t="s">
        <v>213</v>
      </c>
      <c r="D50" s="17" t="s">
        <v>214</v>
      </c>
      <c r="E50" s="16" t="s">
        <v>215</v>
      </c>
      <c r="F50" s="51">
        <v>114.818</v>
      </c>
      <c r="G50" s="64">
        <v>7.31</v>
      </c>
      <c r="H50" s="78">
        <v>156.19999999999999</v>
      </c>
      <c r="I50" s="78">
        <v>2080</v>
      </c>
    </row>
    <row r="51" spans="1:9" ht="16.5" customHeight="1" x14ac:dyDescent="0.2">
      <c r="A51" s="16">
        <v>50</v>
      </c>
      <c r="B51" s="34" t="s">
        <v>216</v>
      </c>
      <c r="C51" s="16" t="s">
        <v>217</v>
      </c>
      <c r="D51" s="17" t="s">
        <v>218</v>
      </c>
      <c r="E51" s="16" t="s">
        <v>219</v>
      </c>
      <c r="F51" s="51">
        <v>118.71</v>
      </c>
      <c r="G51" s="64">
        <v>7.29</v>
      </c>
      <c r="H51" s="78">
        <v>232</v>
      </c>
      <c r="I51" s="78">
        <v>2270</v>
      </c>
    </row>
    <row r="52" spans="1:9" ht="16.5" customHeight="1" x14ac:dyDescent="0.2">
      <c r="A52" s="12">
        <v>51</v>
      </c>
      <c r="B52" s="32" t="s">
        <v>220</v>
      </c>
      <c r="C52" s="12" t="s">
        <v>221</v>
      </c>
      <c r="D52" s="13" t="s">
        <v>222</v>
      </c>
      <c r="E52" s="12" t="s">
        <v>223</v>
      </c>
      <c r="F52" s="49">
        <v>121.76</v>
      </c>
      <c r="G52" s="62">
        <v>6.69</v>
      </c>
      <c r="H52" s="76">
        <v>630.70000000000005</v>
      </c>
      <c r="I52" s="76">
        <v>1750</v>
      </c>
    </row>
    <row r="53" spans="1:9" ht="16.5" customHeight="1" x14ac:dyDescent="0.2">
      <c r="A53" s="12">
        <v>52</v>
      </c>
      <c r="B53" s="32" t="s">
        <v>224</v>
      </c>
      <c r="C53" s="12" t="s">
        <v>225</v>
      </c>
      <c r="D53" s="13" t="s">
        <v>226</v>
      </c>
      <c r="E53" s="12" t="s">
        <v>227</v>
      </c>
      <c r="F53" s="49">
        <v>127.6</v>
      </c>
      <c r="G53" s="62">
        <v>6.25</v>
      </c>
      <c r="H53" s="76">
        <v>449.6</v>
      </c>
      <c r="I53" s="76">
        <v>990</v>
      </c>
    </row>
    <row r="54" spans="1:9" ht="16.5" customHeight="1" x14ac:dyDescent="0.2">
      <c r="A54" s="14">
        <v>53</v>
      </c>
      <c r="B54" s="33" t="s">
        <v>228</v>
      </c>
      <c r="C54" s="14" t="s">
        <v>229</v>
      </c>
      <c r="D54" s="15" t="s">
        <v>230</v>
      </c>
      <c r="E54" s="14" t="s">
        <v>231</v>
      </c>
      <c r="F54" s="50">
        <v>126.90447</v>
      </c>
      <c r="G54" s="63">
        <v>4.9400000000000004</v>
      </c>
      <c r="H54" s="77">
        <v>113.5</v>
      </c>
      <c r="I54" s="77">
        <v>184.4</v>
      </c>
    </row>
    <row r="55" spans="1:9" ht="16.5" customHeight="1" x14ac:dyDescent="0.2">
      <c r="A55" s="6">
        <v>54</v>
      </c>
      <c r="B55" s="29" t="s">
        <v>232</v>
      </c>
      <c r="C55" s="6" t="s">
        <v>233</v>
      </c>
      <c r="D55" s="7" t="s">
        <v>234</v>
      </c>
      <c r="E55" s="6" t="s">
        <v>235</v>
      </c>
      <c r="F55" s="46">
        <v>131.29300000000001</v>
      </c>
      <c r="G55" s="59" t="s">
        <v>236</v>
      </c>
      <c r="H55" s="73">
        <v>-111.9</v>
      </c>
      <c r="I55" s="73">
        <v>-107</v>
      </c>
    </row>
    <row r="56" spans="1:9" ht="16.5" customHeight="1" x14ac:dyDescent="0.2">
      <c r="A56" s="8">
        <v>55</v>
      </c>
      <c r="B56" s="30" t="s">
        <v>237</v>
      </c>
      <c r="C56" s="8" t="s">
        <v>238</v>
      </c>
      <c r="D56" s="9" t="s">
        <v>239</v>
      </c>
      <c r="E56" s="8" t="s">
        <v>240</v>
      </c>
      <c r="F56" s="47">
        <v>132.9054519</v>
      </c>
      <c r="G56" s="60">
        <v>1.9</v>
      </c>
      <c r="H56" s="74">
        <v>28.4</v>
      </c>
      <c r="I56" s="74">
        <v>690</v>
      </c>
    </row>
    <row r="57" spans="1:9" ht="16.5" customHeight="1" x14ac:dyDescent="0.2">
      <c r="A57" s="10">
        <v>56</v>
      </c>
      <c r="B57" s="31" t="s">
        <v>241</v>
      </c>
      <c r="C57" s="10" t="s">
        <v>242</v>
      </c>
      <c r="D57" s="11" t="s">
        <v>243</v>
      </c>
      <c r="E57" s="10" t="s">
        <v>244</v>
      </c>
      <c r="F57" s="48">
        <v>137.327</v>
      </c>
      <c r="G57" s="61">
        <v>3.65</v>
      </c>
      <c r="H57" s="75">
        <v>725</v>
      </c>
      <c r="I57" s="75">
        <v>1640</v>
      </c>
    </row>
    <row r="58" spans="1:9" ht="16.5" customHeight="1" x14ac:dyDescent="0.2">
      <c r="A58" s="20">
        <v>57</v>
      </c>
      <c r="B58" s="36" t="s">
        <v>245</v>
      </c>
      <c r="C58" s="20" t="s">
        <v>246</v>
      </c>
      <c r="D58" s="21" t="s">
        <v>247</v>
      </c>
      <c r="E58" s="20">
        <v>6</v>
      </c>
      <c r="F58" s="53">
        <v>138.90547000000001</v>
      </c>
      <c r="G58" s="66">
        <v>6.16</v>
      </c>
      <c r="H58" s="80">
        <v>920</v>
      </c>
      <c r="I58" s="80">
        <v>3454</v>
      </c>
    </row>
    <row r="59" spans="1:9" ht="16.5" customHeight="1" x14ac:dyDescent="0.2">
      <c r="A59" s="20">
        <v>58</v>
      </c>
      <c r="B59" s="36" t="s">
        <v>248</v>
      </c>
      <c r="C59" s="20" t="s">
        <v>249</v>
      </c>
      <c r="D59" s="21" t="s">
        <v>250</v>
      </c>
      <c r="E59" s="20">
        <v>6</v>
      </c>
      <c r="F59" s="53">
        <v>140.11600000000001</v>
      </c>
      <c r="G59" s="66">
        <v>6.77</v>
      </c>
      <c r="H59" s="80">
        <v>798</v>
      </c>
      <c r="I59" s="80">
        <v>3257</v>
      </c>
    </row>
    <row r="60" spans="1:9" ht="16.5" customHeight="1" x14ac:dyDescent="0.2">
      <c r="A60" s="20">
        <v>59</v>
      </c>
      <c r="B60" s="36" t="s">
        <v>251</v>
      </c>
      <c r="C60" s="20" t="s">
        <v>252</v>
      </c>
      <c r="D60" s="21" t="s">
        <v>253</v>
      </c>
      <c r="E60" s="20">
        <v>6</v>
      </c>
      <c r="F60" s="53">
        <v>140.90764999999999</v>
      </c>
      <c r="G60" s="66">
        <v>6.48</v>
      </c>
      <c r="H60" s="80">
        <v>931</v>
      </c>
      <c r="I60" s="80">
        <v>3212</v>
      </c>
    </row>
    <row r="61" spans="1:9" ht="16.5" customHeight="1" x14ac:dyDescent="0.2">
      <c r="A61" s="20">
        <v>60</v>
      </c>
      <c r="B61" s="36" t="s">
        <v>254</v>
      </c>
      <c r="C61" s="20" t="s">
        <v>255</v>
      </c>
      <c r="D61" s="21" t="s">
        <v>256</v>
      </c>
      <c r="E61" s="20">
        <v>6</v>
      </c>
      <c r="F61" s="53">
        <v>144.24199999999999</v>
      </c>
      <c r="G61" s="66">
        <v>7</v>
      </c>
      <c r="H61" s="80">
        <v>1010</v>
      </c>
      <c r="I61" s="80">
        <v>3127</v>
      </c>
    </row>
    <row r="62" spans="1:9" ht="16.5" customHeight="1" x14ac:dyDescent="0.2">
      <c r="A62" s="20">
        <v>61</v>
      </c>
      <c r="B62" s="36" t="s">
        <v>257</v>
      </c>
      <c r="C62" s="20" t="s">
        <v>258</v>
      </c>
      <c r="D62" s="21" t="s">
        <v>259</v>
      </c>
      <c r="E62" s="20">
        <v>6</v>
      </c>
      <c r="F62" s="53">
        <v>146.9151</v>
      </c>
      <c r="G62" s="66">
        <v>7.22</v>
      </c>
      <c r="H62" s="80">
        <v>1080</v>
      </c>
      <c r="I62" s="80">
        <v>2730</v>
      </c>
    </row>
    <row r="63" spans="1:9" ht="16.5" customHeight="1" x14ac:dyDescent="0.2">
      <c r="A63" s="20">
        <v>62</v>
      </c>
      <c r="B63" s="36" t="s">
        <v>260</v>
      </c>
      <c r="C63" s="20" t="s">
        <v>261</v>
      </c>
      <c r="D63" s="21" t="s">
        <v>262</v>
      </c>
      <c r="E63" s="20">
        <v>6</v>
      </c>
      <c r="F63" s="53">
        <v>150.36000000000001</v>
      </c>
      <c r="G63" s="66">
        <v>7.54</v>
      </c>
      <c r="H63" s="80">
        <v>1072</v>
      </c>
      <c r="I63" s="80">
        <v>1778</v>
      </c>
    </row>
    <row r="64" spans="1:9" ht="16.5" customHeight="1" x14ac:dyDescent="0.2">
      <c r="A64" s="20">
        <v>63</v>
      </c>
      <c r="B64" s="36" t="s">
        <v>263</v>
      </c>
      <c r="C64" s="20" t="s">
        <v>264</v>
      </c>
      <c r="D64" s="21" t="s">
        <v>265</v>
      </c>
      <c r="E64" s="20">
        <v>6</v>
      </c>
      <c r="F64" s="53">
        <v>151.964</v>
      </c>
      <c r="G64" s="66">
        <v>5.25</v>
      </c>
      <c r="H64" s="80">
        <v>822</v>
      </c>
      <c r="I64" s="80">
        <v>1597</v>
      </c>
    </row>
    <row r="65" spans="1:9" ht="16.5" customHeight="1" x14ac:dyDescent="0.2">
      <c r="A65" s="20">
        <v>64</v>
      </c>
      <c r="B65" s="36" t="s">
        <v>266</v>
      </c>
      <c r="C65" s="20" t="s">
        <v>267</v>
      </c>
      <c r="D65" s="21" t="s">
        <v>268</v>
      </c>
      <c r="E65" s="20">
        <v>6</v>
      </c>
      <c r="F65" s="53">
        <v>157.25</v>
      </c>
      <c r="G65" s="66">
        <v>7.89</v>
      </c>
      <c r="H65" s="80">
        <v>1311</v>
      </c>
      <c r="I65" s="80">
        <v>3233</v>
      </c>
    </row>
    <row r="66" spans="1:9" ht="16.5" customHeight="1" x14ac:dyDescent="0.2">
      <c r="A66" s="20">
        <v>65</v>
      </c>
      <c r="B66" s="36" t="s">
        <v>269</v>
      </c>
      <c r="C66" s="20" t="s">
        <v>270</v>
      </c>
      <c r="D66" s="21" t="s">
        <v>271</v>
      </c>
      <c r="E66" s="20">
        <v>6</v>
      </c>
      <c r="F66" s="53">
        <v>158.92535000000001</v>
      </c>
      <c r="G66" s="66">
        <v>8.25</v>
      </c>
      <c r="H66" s="80">
        <v>1360</v>
      </c>
      <c r="I66" s="80">
        <v>3041</v>
      </c>
    </row>
    <row r="67" spans="1:9" ht="16.5" customHeight="1" x14ac:dyDescent="0.2">
      <c r="A67" s="20">
        <v>66</v>
      </c>
      <c r="B67" s="36" t="s">
        <v>272</v>
      </c>
      <c r="C67" s="20" t="s">
        <v>273</v>
      </c>
      <c r="D67" s="21" t="s">
        <v>274</v>
      </c>
      <c r="E67" s="20">
        <v>6</v>
      </c>
      <c r="F67" s="53">
        <v>162.5</v>
      </c>
      <c r="G67" s="66">
        <v>8.56</v>
      </c>
      <c r="H67" s="80">
        <v>1409</v>
      </c>
      <c r="I67" s="80">
        <v>2335</v>
      </c>
    </row>
    <row r="68" spans="1:9" ht="16.5" customHeight="1" x14ac:dyDescent="0.2">
      <c r="A68" s="20">
        <v>67</v>
      </c>
      <c r="B68" s="36" t="s">
        <v>275</v>
      </c>
      <c r="C68" s="20" t="s">
        <v>276</v>
      </c>
      <c r="D68" s="21" t="s">
        <v>277</v>
      </c>
      <c r="E68" s="20">
        <v>6</v>
      </c>
      <c r="F68" s="53">
        <v>164.93031999999999</v>
      </c>
      <c r="G68" s="66">
        <v>8.7799999999999994</v>
      </c>
      <c r="H68" s="80">
        <v>1470</v>
      </c>
      <c r="I68" s="80">
        <v>2720</v>
      </c>
    </row>
    <row r="69" spans="1:9" ht="16.5" customHeight="1" x14ac:dyDescent="0.2">
      <c r="A69" s="20">
        <v>68</v>
      </c>
      <c r="B69" s="36" t="s">
        <v>278</v>
      </c>
      <c r="C69" s="20" t="s">
        <v>279</v>
      </c>
      <c r="D69" s="21" t="s">
        <v>280</v>
      </c>
      <c r="E69" s="20">
        <v>6</v>
      </c>
      <c r="F69" s="53">
        <v>167.25899999999999</v>
      </c>
      <c r="G69" s="66">
        <v>9.0500000000000007</v>
      </c>
      <c r="H69" s="80">
        <v>1522</v>
      </c>
      <c r="I69" s="80">
        <v>2510</v>
      </c>
    </row>
    <row r="70" spans="1:9" ht="16.5" customHeight="1" x14ac:dyDescent="0.2">
      <c r="A70" s="20">
        <v>69</v>
      </c>
      <c r="B70" s="36" t="s">
        <v>281</v>
      </c>
      <c r="C70" s="20" t="s">
        <v>282</v>
      </c>
      <c r="D70" s="21" t="s">
        <v>283</v>
      </c>
      <c r="E70" s="20">
        <v>6</v>
      </c>
      <c r="F70" s="53">
        <v>168.93421000000001</v>
      </c>
      <c r="G70" s="66">
        <v>9.32</v>
      </c>
      <c r="H70" s="80">
        <v>1545</v>
      </c>
      <c r="I70" s="80">
        <v>1727</v>
      </c>
    </row>
    <row r="71" spans="1:9" ht="16.5" customHeight="1" x14ac:dyDescent="0.2">
      <c r="A71" s="20">
        <v>70</v>
      </c>
      <c r="B71" s="36" t="s">
        <v>284</v>
      </c>
      <c r="C71" s="20" t="s">
        <v>285</v>
      </c>
      <c r="D71" s="21" t="s">
        <v>286</v>
      </c>
      <c r="E71" s="20">
        <v>6</v>
      </c>
      <c r="F71" s="53">
        <v>173.04</v>
      </c>
      <c r="G71" s="66">
        <v>6.97</v>
      </c>
      <c r="H71" s="80">
        <v>824</v>
      </c>
      <c r="I71" s="80">
        <v>1193</v>
      </c>
    </row>
    <row r="72" spans="1:9" ht="16.5" customHeight="1" x14ac:dyDescent="0.2">
      <c r="A72" s="20">
        <v>71</v>
      </c>
      <c r="B72" s="36" t="s">
        <v>287</v>
      </c>
      <c r="C72" s="20" t="s">
        <v>288</v>
      </c>
      <c r="D72" s="21" t="s">
        <v>289</v>
      </c>
      <c r="E72" s="20" t="s">
        <v>290</v>
      </c>
      <c r="F72" s="53">
        <v>174.96700000000001</v>
      </c>
      <c r="G72" s="66">
        <v>9.84</v>
      </c>
      <c r="H72" s="80">
        <v>1656</v>
      </c>
      <c r="I72" s="80">
        <v>3315</v>
      </c>
    </row>
    <row r="73" spans="1:9" ht="16.5" customHeight="1" x14ac:dyDescent="0.2">
      <c r="A73" s="18">
        <v>72</v>
      </c>
      <c r="B73" s="35" t="s">
        <v>291</v>
      </c>
      <c r="C73" s="18" t="s">
        <v>292</v>
      </c>
      <c r="D73" s="19" t="s">
        <v>293</v>
      </c>
      <c r="E73" s="18" t="s">
        <v>294</v>
      </c>
      <c r="F73" s="52">
        <v>178.49</v>
      </c>
      <c r="G73" s="65">
        <v>13.31</v>
      </c>
      <c r="H73" s="79">
        <v>2150</v>
      </c>
      <c r="I73" s="79">
        <v>5400</v>
      </c>
    </row>
    <row r="74" spans="1:9" ht="16.5" customHeight="1" x14ac:dyDescent="0.2">
      <c r="A74" s="18">
        <v>73</v>
      </c>
      <c r="B74" s="35" t="s">
        <v>295</v>
      </c>
      <c r="C74" s="18" t="s">
        <v>296</v>
      </c>
      <c r="D74" s="19" t="s">
        <v>297</v>
      </c>
      <c r="E74" s="18" t="s">
        <v>298</v>
      </c>
      <c r="F74" s="52">
        <v>180.9479</v>
      </c>
      <c r="G74" s="65">
        <v>16.68</v>
      </c>
      <c r="H74" s="79">
        <v>2996</v>
      </c>
      <c r="I74" s="79">
        <v>5425</v>
      </c>
    </row>
    <row r="75" spans="1:9" ht="16.5" customHeight="1" x14ac:dyDescent="0.2">
      <c r="A75" s="18">
        <v>74</v>
      </c>
      <c r="B75" s="35" t="s">
        <v>299</v>
      </c>
      <c r="C75" s="18" t="s">
        <v>300</v>
      </c>
      <c r="D75" s="19" t="s">
        <v>301</v>
      </c>
      <c r="E75" s="18" t="s">
        <v>302</v>
      </c>
      <c r="F75" s="52">
        <v>183.84</v>
      </c>
      <c r="G75" s="65">
        <v>19.260000000000002</v>
      </c>
      <c r="H75" s="79">
        <v>3407</v>
      </c>
      <c r="I75" s="79">
        <v>5927</v>
      </c>
    </row>
    <row r="76" spans="1:9" ht="16.5" customHeight="1" x14ac:dyDescent="0.2">
      <c r="A76" s="18">
        <v>75</v>
      </c>
      <c r="B76" s="35" t="s">
        <v>303</v>
      </c>
      <c r="C76" s="18" t="s">
        <v>304</v>
      </c>
      <c r="D76" s="19" t="s">
        <v>305</v>
      </c>
      <c r="E76" s="18" t="s">
        <v>306</v>
      </c>
      <c r="F76" s="52">
        <v>186.20699999999999</v>
      </c>
      <c r="G76" s="65">
        <v>21.03</v>
      </c>
      <c r="H76" s="79">
        <v>3180</v>
      </c>
      <c r="I76" s="79">
        <v>5873</v>
      </c>
    </row>
    <row r="77" spans="1:9" ht="16.5" customHeight="1" x14ac:dyDescent="0.2">
      <c r="A77" s="18">
        <v>76</v>
      </c>
      <c r="B77" s="35" t="s">
        <v>307</v>
      </c>
      <c r="C77" s="18" t="s">
        <v>308</v>
      </c>
      <c r="D77" s="19" t="s">
        <v>309</v>
      </c>
      <c r="E77" s="18" t="s">
        <v>310</v>
      </c>
      <c r="F77" s="52">
        <v>190.23</v>
      </c>
      <c r="G77" s="65">
        <v>22.61</v>
      </c>
      <c r="H77" s="79">
        <v>3045</v>
      </c>
      <c r="I77" s="79">
        <v>5027</v>
      </c>
    </row>
    <row r="78" spans="1:9" ht="16.5" customHeight="1" x14ac:dyDescent="0.2">
      <c r="A78" s="18">
        <v>77</v>
      </c>
      <c r="B78" s="35" t="s">
        <v>311</v>
      </c>
      <c r="C78" s="18" t="s">
        <v>312</v>
      </c>
      <c r="D78" s="19" t="s">
        <v>313</v>
      </c>
      <c r="E78" s="18" t="s">
        <v>314</v>
      </c>
      <c r="F78" s="52">
        <v>192.21700000000001</v>
      </c>
      <c r="G78" s="65">
        <v>22.65</v>
      </c>
      <c r="H78" s="79">
        <v>2410</v>
      </c>
      <c r="I78" s="79">
        <v>4130</v>
      </c>
    </row>
    <row r="79" spans="1:9" ht="16.5" customHeight="1" x14ac:dyDescent="0.2">
      <c r="A79" s="18">
        <v>78</v>
      </c>
      <c r="B79" s="35" t="s">
        <v>315</v>
      </c>
      <c r="C79" s="18" t="s">
        <v>316</v>
      </c>
      <c r="D79" s="19" t="s">
        <v>317</v>
      </c>
      <c r="E79" s="18" t="s">
        <v>318</v>
      </c>
      <c r="F79" s="52">
        <v>195.084</v>
      </c>
      <c r="G79" s="65">
        <v>21.45</v>
      </c>
      <c r="H79" s="79">
        <v>1772</v>
      </c>
      <c r="I79" s="79">
        <v>3827</v>
      </c>
    </row>
    <row r="80" spans="1:9" ht="16.5" customHeight="1" x14ac:dyDescent="0.2">
      <c r="A80" s="18">
        <v>79</v>
      </c>
      <c r="B80" s="35" t="s">
        <v>319</v>
      </c>
      <c r="C80" s="18" t="s">
        <v>320</v>
      </c>
      <c r="D80" s="19" t="s">
        <v>321</v>
      </c>
      <c r="E80" s="18" t="s">
        <v>322</v>
      </c>
      <c r="F80" s="52">
        <v>196.96656899999999</v>
      </c>
      <c r="G80" s="65">
        <v>19.32</v>
      </c>
      <c r="H80" s="79">
        <v>1064.4000000000001</v>
      </c>
      <c r="I80" s="79">
        <v>2940</v>
      </c>
    </row>
    <row r="81" spans="1:9" ht="16.5" customHeight="1" x14ac:dyDescent="0.2">
      <c r="A81" s="18">
        <v>80</v>
      </c>
      <c r="B81" s="35" t="s">
        <v>323</v>
      </c>
      <c r="C81" s="18" t="s">
        <v>324</v>
      </c>
      <c r="D81" s="19" t="s">
        <v>325</v>
      </c>
      <c r="E81" s="18" t="s">
        <v>326</v>
      </c>
      <c r="F81" s="52">
        <v>200.59</v>
      </c>
      <c r="G81" s="65">
        <v>13.55</v>
      </c>
      <c r="H81" s="79">
        <v>-38.9</v>
      </c>
      <c r="I81" s="79">
        <v>356.6</v>
      </c>
    </row>
    <row r="82" spans="1:9" ht="16.5" customHeight="1" x14ac:dyDescent="0.2">
      <c r="A82" s="16">
        <v>81</v>
      </c>
      <c r="B82" s="34" t="s">
        <v>327</v>
      </c>
      <c r="C82" s="16" t="s">
        <v>328</v>
      </c>
      <c r="D82" s="17" t="s">
        <v>329</v>
      </c>
      <c r="E82" s="16" t="s">
        <v>330</v>
      </c>
      <c r="F82" s="51">
        <v>204.38329999999999</v>
      </c>
      <c r="G82" s="64">
        <v>11.85</v>
      </c>
      <c r="H82" s="78">
        <v>303.60000000000002</v>
      </c>
      <c r="I82" s="78">
        <v>1457</v>
      </c>
    </row>
    <row r="83" spans="1:9" ht="16.5" customHeight="1" x14ac:dyDescent="0.2">
      <c r="A83" s="16">
        <v>82</v>
      </c>
      <c r="B83" s="34" t="s">
        <v>331</v>
      </c>
      <c r="C83" s="16" t="s">
        <v>332</v>
      </c>
      <c r="D83" s="17" t="s">
        <v>333</v>
      </c>
      <c r="E83" s="16" t="s">
        <v>334</v>
      </c>
      <c r="F83" s="51">
        <v>207.2</v>
      </c>
      <c r="G83" s="64">
        <v>11.34</v>
      </c>
      <c r="H83" s="78">
        <v>327.5</v>
      </c>
      <c r="I83" s="78">
        <v>1740</v>
      </c>
    </row>
    <row r="84" spans="1:9" ht="16.5" customHeight="1" x14ac:dyDescent="0.2">
      <c r="A84" s="16">
        <v>83</v>
      </c>
      <c r="B84" s="34" t="s">
        <v>335</v>
      </c>
      <c r="C84" s="16" t="s">
        <v>336</v>
      </c>
      <c r="D84" s="17" t="s">
        <v>337</v>
      </c>
      <c r="E84" s="16" t="s">
        <v>338</v>
      </c>
      <c r="F84" s="51">
        <v>208.9804</v>
      </c>
      <c r="G84" s="64">
        <v>9.8000000000000007</v>
      </c>
      <c r="H84" s="78">
        <v>271.39999999999998</v>
      </c>
      <c r="I84" s="78">
        <v>1560</v>
      </c>
    </row>
    <row r="85" spans="1:9" ht="16.5" customHeight="1" x14ac:dyDescent="0.2">
      <c r="A85" s="12">
        <v>84</v>
      </c>
      <c r="B85" s="32" t="s">
        <v>339</v>
      </c>
      <c r="C85" s="12" t="s">
        <v>340</v>
      </c>
      <c r="D85" s="13" t="s">
        <v>341</v>
      </c>
      <c r="E85" s="12" t="s">
        <v>342</v>
      </c>
      <c r="F85" s="49">
        <v>208.98240000000001</v>
      </c>
      <c r="G85" s="62">
        <v>9.1999999999999993</v>
      </c>
      <c r="H85" s="76">
        <v>254</v>
      </c>
      <c r="I85" s="76">
        <v>962</v>
      </c>
    </row>
    <row r="86" spans="1:9" ht="16.5" customHeight="1" x14ac:dyDescent="0.2">
      <c r="A86" s="14">
        <v>85</v>
      </c>
      <c r="B86" s="33" t="s">
        <v>343</v>
      </c>
      <c r="C86" s="14" t="s">
        <v>344</v>
      </c>
      <c r="D86" s="15" t="s">
        <v>345</v>
      </c>
      <c r="E86" s="14" t="s">
        <v>346</v>
      </c>
      <c r="F86" s="50">
        <v>209.9871</v>
      </c>
      <c r="G86" s="63"/>
      <c r="H86" s="77">
        <v>302</v>
      </c>
      <c r="I86" s="77">
        <v>337</v>
      </c>
    </row>
    <row r="87" spans="1:9" ht="16.5" customHeight="1" x14ac:dyDescent="0.2">
      <c r="A87" s="6">
        <v>86</v>
      </c>
      <c r="B87" s="29" t="s">
        <v>347</v>
      </c>
      <c r="C87" s="6" t="s">
        <v>348</v>
      </c>
      <c r="D87" s="7" t="s">
        <v>349</v>
      </c>
      <c r="E87" s="6" t="s">
        <v>350</v>
      </c>
      <c r="F87" s="46">
        <v>222.01759999999999</v>
      </c>
      <c r="G87" s="59" t="s">
        <v>351</v>
      </c>
      <c r="H87" s="73">
        <v>-71</v>
      </c>
      <c r="I87" s="73">
        <v>-61.8</v>
      </c>
    </row>
    <row r="88" spans="1:9" ht="16.5" customHeight="1" x14ac:dyDescent="0.2">
      <c r="A88" s="8">
        <v>87</v>
      </c>
      <c r="B88" s="30" t="s">
        <v>352</v>
      </c>
      <c r="C88" s="8" t="s">
        <v>353</v>
      </c>
      <c r="D88" s="9" t="s">
        <v>354</v>
      </c>
      <c r="E88" s="8" t="s">
        <v>355</v>
      </c>
      <c r="F88" s="47">
        <v>223.0197</v>
      </c>
      <c r="G88" s="60">
        <v>1.87</v>
      </c>
      <c r="H88" s="74">
        <v>27</v>
      </c>
      <c r="I88" s="74">
        <v>677</v>
      </c>
    </row>
    <row r="89" spans="1:9" ht="16.5" customHeight="1" x14ac:dyDescent="0.2">
      <c r="A89" s="10">
        <v>88</v>
      </c>
      <c r="B89" s="31" t="s">
        <v>356</v>
      </c>
      <c r="C89" s="10" t="s">
        <v>357</v>
      </c>
      <c r="D89" s="11" t="s">
        <v>358</v>
      </c>
      <c r="E89" s="10" t="s">
        <v>359</v>
      </c>
      <c r="F89" s="48">
        <v>226.02539999999999</v>
      </c>
      <c r="G89" s="61">
        <v>5.5</v>
      </c>
      <c r="H89" s="75">
        <v>700</v>
      </c>
      <c r="I89" s="75">
        <v>1140</v>
      </c>
    </row>
    <row r="90" spans="1:9" ht="16.5" customHeight="1" x14ac:dyDescent="0.2">
      <c r="A90" s="22">
        <v>89</v>
      </c>
      <c r="B90" s="37" t="s">
        <v>360</v>
      </c>
      <c r="C90" s="22" t="s">
        <v>361</v>
      </c>
      <c r="D90" s="23" t="s">
        <v>362</v>
      </c>
      <c r="E90" s="22">
        <v>7</v>
      </c>
      <c r="F90" s="54">
        <v>227.02780000000001</v>
      </c>
      <c r="G90" s="67">
        <v>10.07</v>
      </c>
      <c r="H90" s="81">
        <v>1047</v>
      </c>
      <c r="I90" s="81">
        <v>3197</v>
      </c>
    </row>
    <row r="91" spans="1:9" ht="16.5" customHeight="1" x14ac:dyDescent="0.2">
      <c r="A91" s="22">
        <v>90</v>
      </c>
      <c r="B91" s="37" t="s">
        <v>363</v>
      </c>
      <c r="C91" s="22" t="s">
        <v>364</v>
      </c>
      <c r="D91" s="23" t="s">
        <v>365</v>
      </c>
      <c r="E91" s="22">
        <v>7</v>
      </c>
      <c r="F91" s="54">
        <v>232.03806</v>
      </c>
      <c r="G91" s="67">
        <v>11.72</v>
      </c>
      <c r="H91" s="81">
        <v>1750</v>
      </c>
      <c r="I91" s="81">
        <v>4787</v>
      </c>
    </row>
    <row r="92" spans="1:9" ht="16.5" customHeight="1" x14ac:dyDescent="0.2">
      <c r="A92" s="22">
        <v>91</v>
      </c>
      <c r="B92" s="37" t="s">
        <v>366</v>
      </c>
      <c r="C92" s="22" t="s">
        <v>367</v>
      </c>
      <c r="D92" s="23" t="s">
        <v>368</v>
      </c>
      <c r="E92" s="22">
        <v>7</v>
      </c>
      <c r="F92" s="54">
        <v>231.03587999999999</v>
      </c>
      <c r="G92" s="67">
        <v>15.37</v>
      </c>
      <c r="H92" s="81">
        <v>1554</v>
      </c>
      <c r="I92" s="81">
        <v>4030</v>
      </c>
    </row>
    <row r="93" spans="1:9" ht="16.5" customHeight="1" x14ac:dyDescent="0.2">
      <c r="A93" s="22">
        <v>92</v>
      </c>
      <c r="B93" s="37" t="s">
        <v>369</v>
      </c>
      <c r="C93" s="22" t="s">
        <v>370</v>
      </c>
      <c r="D93" s="23" t="s">
        <v>371</v>
      </c>
      <c r="E93" s="22">
        <v>7</v>
      </c>
      <c r="F93" s="54">
        <v>238.02891</v>
      </c>
      <c r="G93" s="67">
        <v>18.97</v>
      </c>
      <c r="H93" s="81">
        <v>1132.4000000000001</v>
      </c>
      <c r="I93" s="81">
        <v>3818</v>
      </c>
    </row>
    <row r="94" spans="1:9" ht="16.5" customHeight="1" x14ac:dyDescent="0.2">
      <c r="A94" s="22">
        <v>93</v>
      </c>
      <c r="B94" s="37" t="s">
        <v>372</v>
      </c>
      <c r="C94" s="22" t="s">
        <v>373</v>
      </c>
      <c r="D94" s="23" t="s">
        <v>374</v>
      </c>
      <c r="E94" s="22">
        <v>7</v>
      </c>
      <c r="F94" s="54">
        <v>237.04820000000001</v>
      </c>
      <c r="G94" s="67">
        <v>20.48</v>
      </c>
      <c r="H94" s="81">
        <v>640</v>
      </c>
      <c r="I94" s="81">
        <v>3902</v>
      </c>
    </row>
    <row r="95" spans="1:9" ht="16.5" customHeight="1" x14ac:dyDescent="0.2">
      <c r="A95" s="22">
        <v>94</v>
      </c>
      <c r="B95" s="37" t="s">
        <v>375</v>
      </c>
      <c r="C95" s="22" t="s">
        <v>376</v>
      </c>
      <c r="D95" s="23" t="s">
        <v>377</v>
      </c>
      <c r="E95" s="22">
        <v>7</v>
      </c>
      <c r="F95" s="54">
        <v>244.0642</v>
      </c>
      <c r="G95" s="67">
        <v>19.739999999999998</v>
      </c>
      <c r="H95" s="81">
        <v>641</v>
      </c>
      <c r="I95" s="81">
        <v>3327</v>
      </c>
    </row>
    <row r="96" spans="1:9" ht="16.5" customHeight="1" x14ac:dyDescent="0.2">
      <c r="A96" s="22">
        <v>95</v>
      </c>
      <c r="B96" s="37" t="s">
        <v>378</v>
      </c>
      <c r="C96" s="22" t="s">
        <v>379</v>
      </c>
      <c r="D96" s="23" t="s">
        <v>380</v>
      </c>
      <c r="E96" s="22">
        <v>7</v>
      </c>
      <c r="F96" s="54">
        <v>243.06139999999999</v>
      </c>
      <c r="G96" s="67">
        <v>13.67</v>
      </c>
      <c r="H96" s="81">
        <v>994</v>
      </c>
      <c r="I96" s="81">
        <v>2607</v>
      </c>
    </row>
    <row r="97" spans="1:9" ht="16.5" customHeight="1" x14ac:dyDescent="0.2">
      <c r="A97" s="22">
        <v>96</v>
      </c>
      <c r="B97" s="37" t="s">
        <v>381</v>
      </c>
      <c r="C97" s="22" t="s">
        <v>382</v>
      </c>
      <c r="D97" s="23" t="s">
        <v>383</v>
      </c>
      <c r="E97" s="22">
        <v>7</v>
      </c>
      <c r="F97" s="54">
        <v>247.0703</v>
      </c>
      <c r="G97" s="67">
        <v>13.51</v>
      </c>
      <c r="H97" s="81">
        <v>1340</v>
      </c>
      <c r="I97" s="81"/>
    </row>
    <row r="98" spans="1:9" ht="16.5" customHeight="1" x14ac:dyDescent="0.2">
      <c r="A98" s="22">
        <v>97</v>
      </c>
      <c r="B98" s="37" t="s">
        <v>384</v>
      </c>
      <c r="C98" s="22" t="s">
        <v>385</v>
      </c>
      <c r="D98" s="23" t="s">
        <v>386</v>
      </c>
      <c r="E98" s="22">
        <v>7</v>
      </c>
      <c r="F98" s="54">
        <v>247.0703</v>
      </c>
      <c r="G98" s="67">
        <v>13.25</v>
      </c>
      <c r="H98" s="81">
        <v>986</v>
      </c>
      <c r="I98" s="81"/>
    </row>
    <row r="99" spans="1:9" ht="16.5" customHeight="1" x14ac:dyDescent="0.2">
      <c r="A99" s="22">
        <v>98</v>
      </c>
      <c r="B99" s="37" t="s">
        <v>387</v>
      </c>
      <c r="C99" s="22" t="s">
        <v>388</v>
      </c>
      <c r="D99" s="23" t="s">
        <v>389</v>
      </c>
      <c r="E99" s="22">
        <v>7</v>
      </c>
      <c r="F99" s="54">
        <v>251.0796</v>
      </c>
      <c r="G99" s="67">
        <v>15.1</v>
      </c>
      <c r="H99" s="81">
        <v>900</v>
      </c>
      <c r="I99" s="81"/>
    </row>
    <row r="100" spans="1:9" ht="16.5" customHeight="1" x14ac:dyDescent="0.2">
      <c r="A100" s="22">
        <v>99</v>
      </c>
      <c r="B100" s="37" t="s">
        <v>390</v>
      </c>
      <c r="C100" s="22" t="s">
        <v>391</v>
      </c>
      <c r="D100" s="23" t="s">
        <v>392</v>
      </c>
      <c r="E100" s="22">
        <v>7</v>
      </c>
      <c r="F100" s="54">
        <v>252.0829</v>
      </c>
      <c r="G100" s="67">
        <v>13.5</v>
      </c>
      <c r="H100" s="81">
        <v>860</v>
      </c>
      <c r="I100" s="81"/>
    </row>
    <row r="101" spans="1:9" ht="16.5" customHeight="1" x14ac:dyDescent="0.2">
      <c r="A101" s="22">
        <v>100</v>
      </c>
      <c r="B101" s="37" t="s">
        <v>393</v>
      </c>
      <c r="C101" s="22" t="s">
        <v>394</v>
      </c>
      <c r="D101" s="23" t="s">
        <v>395</v>
      </c>
      <c r="E101" s="22">
        <v>7</v>
      </c>
      <c r="F101" s="54">
        <v>257.0951</v>
      </c>
      <c r="G101" s="67"/>
      <c r="H101" s="81"/>
      <c r="I101" s="81"/>
    </row>
    <row r="102" spans="1:9" ht="16.5" customHeight="1" x14ac:dyDescent="0.2">
      <c r="A102" s="22">
        <v>101</v>
      </c>
      <c r="B102" s="37" t="s">
        <v>396</v>
      </c>
      <c r="C102" s="22" t="s">
        <v>397</v>
      </c>
      <c r="D102" s="23" t="s">
        <v>398</v>
      </c>
      <c r="E102" s="22">
        <v>7</v>
      </c>
      <c r="F102" s="54">
        <v>258.09859999999998</v>
      </c>
      <c r="G102" s="67"/>
      <c r="H102" s="81"/>
      <c r="I102" s="81"/>
    </row>
    <row r="103" spans="1:9" ht="16.5" customHeight="1" x14ac:dyDescent="0.2">
      <c r="A103" s="22">
        <v>102</v>
      </c>
      <c r="B103" s="37" t="s">
        <v>399</v>
      </c>
      <c r="C103" s="22" t="s">
        <v>400</v>
      </c>
      <c r="D103" s="23" t="s">
        <v>401</v>
      </c>
      <c r="E103" s="22">
        <v>7</v>
      </c>
      <c r="F103" s="54">
        <v>259.10090000000002</v>
      </c>
      <c r="G103" s="67"/>
      <c r="H103" s="81"/>
      <c r="I103" s="81"/>
    </row>
    <row r="104" spans="1:9" ht="16.5" customHeight="1" x14ac:dyDescent="0.2">
      <c r="A104" s="22">
        <v>103</v>
      </c>
      <c r="B104" s="37" t="s">
        <v>402</v>
      </c>
      <c r="C104" s="22" t="s">
        <v>403</v>
      </c>
      <c r="D104" s="23" t="s">
        <v>404</v>
      </c>
      <c r="E104" s="22" t="s">
        <v>405</v>
      </c>
      <c r="F104" s="54">
        <v>262</v>
      </c>
      <c r="G104" s="67"/>
      <c r="H104" s="81"/>
      <c r="I104" s="81"/>
    </row>
    <row r="105" spans="1:9" ht="16.5" customHeight="1" x14ac:dyDescent="0.2">
      <c r="A105" s="18">
        <v>104</v>
      </c>
      <c r="B105" s="35" t="s">
        <v>406</v>
      </c>
      <c r="C105" s="18" t="s">
        <v>407</v>
      </c>
      <c r="D105" s="19" t="s">
        <v>408</v>
      </c>
      <c r="E105" s="18" t="s">
        <v>409</v>
      </c>
      <c r="F105" s="52">
        <v>267</v>
      </c>
      <c r="G105" s="65">
        <v>23</v>
      </c>
      <c r="H105" s="79"/>
      <c r="I105" s="79"/>
    </row>
    <row r="106" spans="1:9" ht="16.5" customHeight="1" x14ac:dyDescent="0.2">
      <c r="A106" s="18">
        <v>105</v>
      </c>
      <c r="B106" s="35" t="s">
        <v>410</v>
      </c>
      <c r="C106" s="18" t="s">
        <v>411</v>
      </c>
      <c r="D106" s="19" t="s">
        <v>412</v>
      </c>
      <c r="E106" s="18" t="s">
        <v>413</v>
      </c>
      <c r="F106" s="52">
        <v>268</v>
      </c>
      <c r="G106" s="65">
        <v>29</v>
      </c>
      <c r="H106" s="79"/>
      <c r="I106" s="79"/>
    </row>
    <row r="107" spans="1:9" ht="16.5" customHeight="1" x14ac:dyDescent="0.2">
      <c r="A107" s="18">
        <v>106</v>
      </c>
      <c r="B107" s="35" t="s">
        <v>414</v>
      </c>
      <c r="C107" s="18" t="s">
        <v>415</v>
      </c>
      <c r="D107" s="19" t="s">
        <v>416</v>
      </c>
      <c r="E107" s="18" t="s">
        <v>417</v>
      </c>
      <c r="F107" s="52">
        <v>271</v>
      </c>
      <c r="G107" s="65">
        <v>35</v>
      </c>
      <c r="H107" s="79"/>
      <c r="I107" s="79"/>
    </row>
    <row r="108" spans="1:9" ht="16.5" customHeight="1" x14ac:dyDescent="0.2">
      <c r="A108" s="18">
        <v>107</v>
      </c>
      <c r="B108" s="35" t="s">
        <v>418</v>
      </c>
      <c r="C108" s="18" t="s">
        <v>419</v>
      </c>
      <c r="D108" s="19" t="s">
        <v>420</v>
      </c>
      <c r="E108" s="18" t="s">
        <v>421</v>
      </c>
      <c r="F108" s="52">
        <v>270</v>
      </c>
      <c r="G108" s="65">
        <v>37</v>
      </c>
      <c r="H108" s="79"/>
      <c r="I108" s="79"/>
    </row>
    <row r="109" spans="1:9" ht="16.5" customHeight="1" x14ac:dyDescent="0.2">
      <c r="A109" s="18">
        <v>108</v>
      </c>
      <c r="B109" s="35" t="s">
        <v>422</v>
      </c>
      <c r="C109" s="18" t="s">
        <v>423</v>
      </c>
      <c r="D109" s="19" t="s">
        <v>424</v>
      </c>
      <c r="E109" s="18" t="s">
        <v>425</v>
      </c>
      <c r="F109" s="52">
        <v>269</v>
      </c>
      <c r="G109" s="65"/>
      <c r="H109" s="79"/>
      <c r="I109" s="79"/>
    </row>
    <row r="110" spans="1:9" ht="16.5" customHeight="1" x14ac:dyDescent="0.2">
      <c r="A110" s="18">
        <v>109</v>
      </c>
      <c r="B110" s="35" t="s">
        <v>426</v>
      </c>
      <c r="C110" s="18" t="s">
        <v>427</v>
      </c>
      <c r="D110" s="19" t="s">
        <v>428</v>
      </c>
      <c r="E110" s="18" t="s">
        <v>429</v>
      </c>
      <c r="F110" s="52">
        <v>278</v>
      </c>
      <c r="G110" s="65">
        <v>37.4</v>
      </c>
      <c r="H110" s="79"/>
      <c r="I110" s="79"/>
    </row>
    <row r="111" spans="1:9" ht="16.5" customHeight="1" x14ac:dyDescent="0.2">
      <c r="A111" s="18">
        <v>110</v>
      </c>
      <c r="B111" s="35" t="s">
        <v>430</v>
      </c>
      <c r="C111" s="18" t="s">
        <v>431</v>
      </c>
      <c r="D111" s="19" t="s">
        <v>432</v>
      </c>
      <c r="E111" s="18" t="s">
        <v>433</v>
      </c>
      <c r="F111" s="52">
        <v>281</v>
      </c>
      <c r="G111" s="65"/>
      <c r="H111" s="79"/>
      <c r="I111" s="79"/>
    </row>
    <row r="112" spans="1:9" ht="16.5" customHeight="1" x14ac:dyDescent="0.2">
      <c r="A112" s="18">
        <v>111</v>
      </c>
      <c r="B112" s="35" t="s">
        <v>434</v>
      </c>
      <c r="C112" s="18" t="s">
        <v>435</v>
      </c>
      <c r="D112" s="19" t="s">
        <v>436</v>
      </c>
      <c r="E112" s="18" t="s">
        <v>437</v>
      </c>
      <c r="F112" s="52">
        <v>281</v>
      </c>
      <c r="G112" s="65"/>
      <c r="H112" s="79"/>
      <c r="I112" s="79"/>
    </row>
    <row r="113" spans="1:9" ht="16.5" customHeight="1" x14ac:dyDescent="0.2">
      <c r="A113" s="18">
        <v>112</v>
      </c>
      <c r="B113" s="35" t="s">
        <v>438</v>
      </c>
      <c r="C113" s="18" t="s">
        <v>439</v>
      </c>
      <c r="D113" s="19" t="s">
        <v>440</v>
      </c>
      <c r="E113" s="18" t="s">
        <v>441</v>
      </c>
      <c r="F113" s="52">
        <v>285</v>
      </c>
      <c r="G113" s="65"/>
      <c r="H113" s="79"/>
      <c r="I113" s="79"/>
    </row>
    <row r="114" spans="1:9" ht="16.5" customHeight="1" x14ac:dyDescent="0.2">
      <c r="A114" s="16">
        <v>113</v>
      </c>
      <c r="B114" s="34" t="s">
        <v>442</v>
      </c>
      <c r="C114" s="16" t="s">
        <v>443</v>
      </c>
      <c r="D114" s="17"/>
      <c r="E114" s="16" t="s">
        <v>444</v>
      </c>
      <c r="F114" s="51">
        <v>284</v>
      </c>
      <c r="G114" s="64"/>
      <c r="H114" s="78"/>
      <c r="I114" s="78"/>
    </row>
    <row r="115" spans="1:9" ht="16.5" customHeight="1" x14ac:dyDescent="0.2">
      <c r="A115" s="16">
        <v>114</v>
      </c>
      <c r="B115" s="34" t="s">
        <v>445</v>
      </c>
      <c r="C115" s="16" t="s">
        <v>446</v>
      </c>
      <c r="D115" s="17" t="s">
        <v>447</v>
      </c>
      <c r="E115" s="16" t="s">
        <v>448</v>
      </c>
      <c r="F115" s="51">
        <v>289</v>
      </c>
      <c r="G115" s="64"/>
      <c r="H115" s="78"/>
      <c r="I115" s="78"/>
    </row>
    <row r="116" spans="1:9" ht="16.5" customHeight="1" x14ac:dyDescent="0.2">
      <c r="A116" s="16">
        <v>115</v>
      </c>
      <c r="B116" s="34" t="s">
        <v>449</v>
      </c>
      <c r="C116" s="16" t="s">
        <v>450</v>
      </c>
      <c r="D116" s="17" t="s">
        <v>451</v>
      </c>
      <c r="E116" s="16" t="s">
        <v>452</v>
      </c>
      <c r="F116" s="51">
        <v>289</v>
      </c>
      <c r="G116" s="64"/>
      <c r="H116" s="78"/>
      <c r="I116" s="78"/>
    </row>
    <row r="117" spans="1:9" ht="16.5" customHeight="1" x14ac:dyDescent="0.2">
      <c r="A117" s="16">
        <v>116</v>
      </c>
      <c r="B117" s="34" t="s">
        <v>453</v>
      </c>
      <c r="C117" s="16" t="s">
        <v>454</v>
      </c>
      <c r="D117" s="17" t="s">
        <v>455</v>
      </c>
      <c r="E117" s="16" t="s">
        <v>456</v>
      </c>
      <c r="F117" s="51">
        <v>292</v>
      </c>
      <c r="G117" s="64"/>
      <c r="H117" s="78"/>
      <c r="I117" s="78"/>
    </row>
    <row r="118" spans="1:9" ht="16.5" customHeight="1" x14ac:dyDescent="0.2">
      <c r="A118" s="24">
        <v>117</v>
      </c>
      <c r="B118" s="38" t="s">
        <v>457</v>
      </c>
      <c r="C118" s="24" t="s">
        <v>458</v>
      </c>
      <c r="D118" s="25" t="s">
        <v>459</v>
      </c>
      <c r="E118" s="24" t="s">
        <v>460</v>
      </c>
      <c r="F118" s="55">
        <v>294</v>
      </c>
      <c r="G118" s="68"/>
      <c r="H118" s="82"/>
      <c r="I118" s="82"/>
    </row>
    <row r="119" spans="1:9" ht="16.5" customHeight="1" x14ac:dyDescent="0.2">
      <c r="A119" s="26">
        <v>118</v>
      </c>
      <c r="B119" s="39" t="s">
        <v>461</v>
      </c>
      <c r="C119" s="26" t="s">
        <v>462</v>
      </c>
      <c r="D119" s="27" t="s">
        <v>463</v>
      </c>
      <c r="E119" s="26" t="s">
        <v>464</v>
      </c>
      <c r="F119" s="56">
        <v>294</v>
      </c>
      <c r="G119" s="69"/>
      <c r="H119" s="83"/>
      <c r="I119" s="83"/>
    </row>
  </sheetData>
  <sheetProtection password="CC3D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D5" sqref="D5"/>
    </sheetView>
  </sheetViews>
  <sheetFormatPr defaultRowHeight="12.75" x14ac:dyDescent="0.2"/>
  <cols>
    <col min="1" max="1" width="22.85546875" style="98" bestFit="1" customWidth="1"/>
    <col min="2" max="2" width="8.7109375" style="98" bestFit="1" customWidth="1"/>
    <col min="3" max="3" width="10.140625" style="98" bestFit="1" customWidth="1"/>
    <col min="4" max="4" width="13.7109375" style="98" bestFit="1" customWidth="1"/>
    <col min="5" max="5" width="14.5703125" style="98" bestFit="1" customWidth="1"/>
    <col min="6" max="6" width="11.7109375" style="98" bestFit="1" customWidth="1"/>
    <col min="7" max="16384" width="9.140625" style="98"/>
  </cols>
  <sheetData>
    <row r="1" spans="1:6" s="99" customFormat="1" x14ac:dyDescent="0.25">
      <c r="A1" s="114" t="s">
        <v>501</v>
      </c>
      <c r="B1" s="114" t="s">
        <v>502</v>
      </c>
      <c r="C1" s="114" t="s">
        <v>503</v>
      </c>
      <c r="D1" s="114"/>
      <c r="E1" s="114"/>
      <c r="F1" s="114"/>
    </row>
    <row r="2" spans="1:6" s="99" customFormat="1" x14ac:dyDescent="0.25">
      <c r="A2" s="114"/>
      <c r="B2" s="114"/>
      <c r="C2" s="100" t="s">
        <v>504</v>
      </c>
      <c r="D2" s="100" t="s">
        <v>505</v>
      </c>
      <c r="E2" s="100" t="s">
        <v>506</v>
      </c>
      <c r="F2" s="100" t="s">
        <v>507</v>
      </c>
    </row>
    <row r="3" spans="1:6" x14ac:dyDescent="0.2">
      <c r="A3" s="97" t="s">
        <v>508</v>
      </c>
      <c r="B3" s="102">
        <v>1</v>
      </c>
      <c r="C3" s="102" t="s">
        <v>509</v>
      </c>
      <c r="D3" s="102" t="s">
        <v>510</v>
      </c>
      <c r="E3" s="102" t="s">
        <v>511</v>
      </c>
      <c r="F3" s="102" t="s">
        <v>512</v>
      </c>
    </row>
    <row r="4" spans="1:6" x14ac:dyDescent="0.2">
      <c r="A4" s="97" t="s">
        <v>513</v>
      </c>
      <c r="B4" s="102" t="s">
        <v>514</v>
      </c>
      <c r="C4" s="102">
        <v>1</v>
      </c>
      <c r="D4" s="102" t="s">
        <v>515</v>
      </c>
      <c r="E4" s="102" t="s">
        <v>516</v>
      </c>
      <c r="F4" s="102" t="s">
        <v>517</v>
      </c>
    </row>
    <row r="5" spans="1:6" x14ac:dyDescent="0.2">
      <c r="A5" s="97" t="s">
        <v>518</v>
      </c>
      <c r="B5" s="102" t="s">
        <v>519</v>
      </c>
      <c r="C5" s="102" t="s">
        <v>520</v>
      </c>
      <c r="D5" s="102">
        <v>1</v>
      </c>
      <c r="E5" s="102">
        <v>10</v>
      </c>
      <c r="F5" s="102" t="s">
        <v>521</v>
      </c>
    </row>
    <row r="6" spans="1:6" x14ac:dyDescent="0.2">
      <c r="A6" s="97" t="s">
        <v>522</v>
      </c>
      <c r="B6" s="102" t="s">
        <v>523</v>
      </c>
      <c r="C6" s="102" t="s">
        <v>524</v>
      </c>
      <c r="D6" s="102" t="s">
        <v>525</v>
      </c>
      <c r="E6" s="102">
        <v>1</v>
      </c>
      <c r="F6" s="102" t="s">
        <v>526</v>
      </c>
    </row>
    <row r="7" spans="1:6" x14ac:dyDescent="0.2">
      <c r="A7" s="97" t="s">
        <v>527</v>
      </c>
      <c r="B7" s="102" t="s">
        <v>528</v>
      </c>
      <c r="C7" s="102" t="s">
        <v>529</v>
      </c>
      <c r="D7" s="102" t="s">
        <v>530</v>
      </c>
      <c r="E7" s="102" t="s">
        <v>531</v>
      </c>
      <c r="F7" s="102">
        <v>1</v>
      </c>
    </row>
    <row r="8" spans="1:6" x14ac:dyDescent="0.2">
      <c r="A8" s="101" t="s">
        <v>532</v>
      </c>
      <c r="B8" s="103"/>
      <c r="C8" s="103">
        <v>17.899999999999999</v>
      </c>
      <c r="D8" s="103">
        <v>10</v>
      </c>
      <c r="E8" s="103">
        <v>17.100000000000001</v>
      </c>
      <c r="F8" s="103">
        <v>14.3</v>
      </c>
    </row>
  </sheetData>
  <sheetProtection password="CC3D" sheet="1" objects="1" scenarios="1"/>
  <mergeCells count="3">
    <mergeCell ref="A1:A2"/>
    <mergeCell ref="B1:B2"/>
    <mergeCell ref="C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E16" sqref="E16"/>
    </sheetView>
  </sheetViews>
  <sheetFormatPr defaultRowHeight="12.75" x14ac:dyDescent="0.2"/>
  <cols>
    <col min="1" max="1" width="28.85546875" style="98" customWidth="1"/>
    <col min="2" max="2" width="14.7109375" style="98" bestFit="1" customWidth="1"/>
    <col min="3" max="3" width="19" style="98" bestFit="1" customWidth="1"/>
    <col min="4" max="4" width="19.28515625" style="98" bestFit="1" customWidth="1"/>
    <col min="5" max="5" width="16" style="98" customWidth="1"/>
    <col min="6" max="6" width="10" style="98" bestFit="1" customWidth="1"/>
    <col min="7" max="16384" width="9.140625" style="98"/>
  </cols>
  <sheetData>
    <row r="1" spans="1:6" ht="47.25" customHeight="1" x14ac:dyDescent="0.2">
      <c r="A1" s="114" t="s">
        <v>533</v>
      </c>
      <c r="B1" s="114" t="s">
        <v>534</v>
      </c>
      <c r="C1" s="114" t="s">
        <v>535</v>
      </c>
      <c r="D1" s="114"/>
      <c r="E1" s="114" t="s">
        <v>536</v>
      </c>
      <c r="F1" s="114"/>
    </row>
    <row r="2" spans="1:6" ht="14.25" x14ac:dyDescent="0.2">
      <c r="A2" s="114"/>
      <c r="B2" s="114"/>
      <c r="C2" s="100" t="s">
        <v>537</v>
      </c>
      <c r="D2" s="100" t="s">
        <v>538</v>
      </c>
      <c r="E2" s="100" t="s">
        <v>555</v>
      </c>
      <c r="F2" s="100" t="s">
        <v>556</v>
      </c>
    </row>
    <row r="3" spans="1:6" ht="14.25" x14ac:dyDescent="0.2">
      <c r="A3" s="97" t="s">
        <v>502</v>
      </c>
      <c r="B3" s="97" t="s">
        <v>557</v>
      </c>
      <c r="C3" s="97" t="s">
        <v>508</v>
      </c>
      <c r="D3" s="97" t="s">
        <v>508</v>
      </c>
      <c r="E3" s="104">
        <v>20.04</v>
      </c>
      <c r="F3" s="104">
        <v>12.15</v>
      </c>
    </row>
    <row r="4" spans="1:6" x14ac:dyDescent="0.2">
      <c r="A4" s="97" t="s">
        <v>552</v>
      </c>
      <c r="B4" s="97" t="s">
        <v>539</v>
      </c>
      <c r="C4" s="97" t="s">
        <v>540</v>
      </c>
      <c r="D4" s="97" t="s">
        <v>541</v>
      </c>
      <c r="E4" s="97" t="s">
        <v>542</v>
      </c>
      <c r="F4" s="97" t="s">
        <v>543</v>
      </c>
    </row>
    <row r="5" spans="1:6" ht="15.75" x14ac:dyDescent="0.2">
      <c r="A5" s="97" t="s">
        <v>553</v>
      </c>
      <c r="B5" s="97" t="s">
        <v>558</v>
      </c>
      <c r="C5" s="97" t="s">
        <v>559</v>
      </c>
      <c r="D5" s="97" t="s">
        <v>560</v>
      </c>
      <c r="E5" s="97" t="s">
        <v>544</v>
      </c>
      <c r="F5" s="97" t="s">
        <v>545</v>
      </c>
    </row>
    <row r="6" spans="1:6" ht="15.75" x14ac:dyDescent="0.2">
      <c r="A6" s="97" t="s">
        <v>554</v>
      </c>
      <c r="B6" s="97" t="s">
        <v>558</v>
      </c>
      <c r="C6" s="97" t="s">
        <v>561</v>
      </c>
      <c r="D6" s="97" t="s">
        <v>562</v>
      </c>
      <c r="E6" s="97" t="s">
        <v>546</v>
      </c>
      <c r="F6" s="97" t="s">
        <v>547</v>
      </c>
    </row>
    <row r="7" spans="1:6" ht="15.75" x14ac:dyDescent="0.2">
      <c r="A7" s="97" t="s">
        <v>548</v>
      </c>
      <c r="B7" s="97" t="s">
        <v>558</v>
      </c>
      <c r="C7" s="97" t="s">
        <v>563</v>
      </c>
      <c r="D7" s="97" t="s">
        <v>564</v>
      </c>
      <c r="E7" s="97" t="s">
        <v>549</v>
      </c>
      <c r="F7" s="97" t="s">
        <v>550</v>
      </c>
    </row>
  </sheetData>
  <sheetProtection password="CC3D" sheet="1" objects="1" scenarios="1"/>
  <mergeCells count="4">
    <mergeCell ref="A1:A2"/>
    <mergeCell ref="B1:B2"/>
    <mergeCell ref="C1:D1"/>
    <mergeCell ref="E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Калькулятор</vt:lpstr>
      <vt:lpstr>Таблица соединений</vt:lpstr>
      <vt:lpstr>Таблица элементов</vt:lpstr>
      <vt:lpstr>Единицы измерения</vt:lpstr>
      <vt:lpstr>Содержание ионов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Таранченко Сергей Валерьевич</dc:creator>
  <cp:lastModifiedBy>Таранченко Сергей Валерьевич</cp:lastModifiedBy>
  <dcterms:created xsi:type="dcterms:W3CDTF">2014-07-09T06:54:21Z</dcterms:created>
  <dcterms:modified xsi:type="dcterms:W3CDTF">2014-07-10T07:05:26Z</dcterms:modified>
</cp:coreProperties>
</file>